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Users\hemeroteca\Desktop\Repositorio Digital\TESIS DIGITAL\Posgrados\MBA Salud\"/>
    </mc:Choice>
  </mc:AlternateContent>
  <xr:revisionPtr revIDLastSave="0" documentId="8_{1851FA8B-7BFC-4576-9F54-1A7346A9A20A}" xr6:coauthVersionLast="47" xr6:coauthVersionMax="47" xr10:uidLastSave="{00000000-0000-0000-0000-000000000000}"/>
  <bookViews>
    <workbookView xWindow="-120" yWindow="-120" windowWidth="20730" windowHeight="11040" xr2:uid="{00000000-000D-0000-FFFF-FFFF00000000}"/>
  </bookViews>
  <sheets>
    <sheet name="Mercado" sheetId="10" r:id="rId1"/>
    <sheet name="Mercado Revision" sheetId="11" r:id="rId2"/>
    <sheet name="Precio y Costos" sheetId="4" r:id="rId3"/>
    <sheet name="Inv. Inicial y Amortizaciones" sheetId="7" r:id="rId4"/>
    <sheet name="EERR" sheetId="1" r:id="rId5"/>
    <sheet name="FCF" sheetId="9" r:id="rId6"/>
  </sheets>
  <externalReferences>
    <externalReference r:id="rId7"/>
    <externalReference r:id="rId8"/>
  </externalReferences>
  <definedNames>
    <definedName name="Escenario" localSheetId="0">'[1]Precio y Costos'!#REF!</definedName>
    <definedName name="Escenario" localSheetId="1">'[1]Precio y Costos'!#REF!</definedName>
    <definedName name="Escenario">'Precio y Costos'!$C$5</definedName>
    <definedName name="Escenario_costos" localSheetId="0">'[1]Precio y Costos'!$B$11</definedName>
    <definedName name="Escenario_costos" localSheetId="1">'[1]Precio y Costos'!$B$11</definedName>
    <definedName name="Escenario_costos">'Precio y Costos'!$C$15</definedName>
    <definedName name="Multiplicador_costos" localSheetId="0">'[1]Precio y Costos'!$C$11</definedName>
    <definedName name="Multiplicador_costos" localSheetId="1">'[1]Precio y Costos'!$C$11</definedName>
    <definedName name="Multiplicador_costos">'Precio y Costos'!$D$15</definedName>
    <definedName name="Multplicador" localSheetId="0">'[1]Precio y Costos'!$C$3</definedName>
    <definedName name="Multplicador" localSheetId="1">'[1]Precio y Costos'!$C$3</definedName>
    <definedName name="Multplicador">'Precio y Costos'!$D$5</definedName>
    <definedName name="Precio">'[1]Precio y Costos'!$B$3</definedName>
    <definedName name="Precio_base" localSheetId="0">'[1]Precio y Costos'!$D$4</definedName>
    <definedName name="Precio_base" localSheetId="1">'[1]Precio y Costos'!$D$4</definedName>
    <definedName name="Precio_base">'Precio y Costos'!$D$7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5" i="11" l="1"/>
  <c r="J46" i="11" s="1"/>
  <c r="D28" i="11"/>
  <c r="I23" i="11"/>
  <c r="H23" i="11"/>
  <c r="I12" i="11"/>
  <c r="H12" i="11"/>
  <c r="G12" i="11"/>
  <c r="F12" i="11"/>
  <c r="F13" i="11" s="1"/>
  <c r="F17" i="11" s="1"/>
  <c r="F32" i="11" s="1"/>
  <c r="I8" i="11"/>
  <c r="I9" i="11" s="1"/>
  <c r="H8" i="11"/>
  <c r="H9" i="11" s="1"/>
  <c r="G8" i="11"/>
  <c r="G9" i="11" s="1"/>
  <c r="G13" i="11" s="1"/>
  <c r="G18" i="11" s="1"/>
  <c r="F35" i="11" s="1"/>
  <c r="F8" i="11"/>
  <c r="F9" i="11" s="1"/>
  <c r="G33" i="11" l="1"/>
  <c r="H13" i="11"/>
  <c r="H19" i="11" s="1"/>
  <c r="H21" i="11" s="1"/>
  <c r="H24" i="11" s="1"/>
  <c r="I13" i="11"/>
  <c r="I19" i="11" s="1"/>
  <c r="I21" i="11" s="1"/>
  <c r="I24" i="11" s="1"/>
  <c r="J24" i="11" s="1"/>
  <c r="F39" i="11" s="1"/>
  <c r="G40" i="11" s="1"/>
  <c r="W4" i="1"/>
  <c r="U4" i="1"/>
  <c r="S4" i="1"/>
  <c r="Q4" i="1"/>
  <c r="C17" i="9"/>
  <c r="G36" i="11" l="1"/>
  <c r="B19" i="4"/>
  <c r="C31" i="10"/>
  <c r="G31" i="10"/>
  <c r="F31" i="10"/>
  <c r="E31" i="10"/>
  <c r="D31" i="10"/>
  <c r="C29" i="10"/>
  <c r="B10" i="4"/>
  <c r="B11" i="4"/>
  <c r="B12" i="4"/>
  <c r="B15" i="1" l="1"/>
  <c r="B17" i="1"/>
  <c r="B18" i="1"/>
  <c r="E25" i="7"/>
  <c r="E22" i="7"/>
  <c r="E23" i="7" s="1"/>
  <c r="H70" i="10"/>
  <c r="H71" i="10" s="1"/>
  <c r="E27" i="10"/>
  <c r="G26" i="10"/>
  <c r="G27" i="10" s="1"/>
  <c r="F26" i="10"/>
  <c r="F27" i="10" s="1"/>
  <c r="D26" i="10"/>
  <c r="D27" i="10" s="1"/>
  <c r="C26" i="10"/>
  <c r="C27" i="10" s="1"/>
  <c r="M15" i="10"/>
  <c r="N15" i="10" s="1"/>
  <c r="L3" i="10"/>
  <c r="L14" i="10" s="1"/>
  <c r="M14" i="10" s="1"/>
  <c r="N14" i="10" s="1"/>
  <c r="G28" i="10" l="1"/>
  <c r="D28" i="10"/>
  <c r="F28" i="10"/>
  <c r="F37" i="10" s="1"/>
  <c r="F35" i="10"/>
  <c r="F42" i="10" s="1"/>
  <c r="G35" i="10"/>
  <c r="G37" i="10"/>
  <c r="E28" i="10"/>
  <c r="E30" i="10" s="1"/>
  <c r="D35" i="10"/>
  <c r="D37" i="10"/>
  <c r="D44" i="10" s="1"/>
  <c r="C28" i="10"/>
  <c r="G44" i="10"/>
  <c r="I9" i="10"/>
  <c r="I10" i="10"/>
  <c r="L10" i="10" s="1"/>
  <c r="M10" i="10" s="1"/>
  <c r="N10" i="10" s="1"/>
  <c r="I11" i="10"/>
  <c r="I7" i="10"/>
  <c r="L7" i="10" s="1"/>
  <c r="M7" i="10" s="1"/>
  <c r="D9" i="10" s="1"/>
  <c r="L9" i="10"/>
  <c r="M9" i="10" s="1"/>
  <c r="O9" i="10" s="1"/>
  <c r="L12" i="10"/>
  <c r="M12" i="10" s="1"/>
  <c r="N12" i="10" s="1"/>
  <c r="G30" i="10"/>
  <c r="L6" i="10"/>
  <c r="M6" i="10" s="1"/>
  <c r="D6" i="10" s="1"/>
  <c r="G42" i="10"/>
  <c r="E37" i="10" l="1"/>
  <c r="E44" i="10" s="1"/>
  <c r="E35" i="10"/>
  <c r="E42" i="10" s="1"/>
  <c r="C37" i="10"/>
  <c r="C44" i="10" s="1"/>
  <c r="C35" i="10"/>
  <c r="C42" i="10" s="1"/>
  <c r="D13" i="10"/>
  <c r="C30" i="10"/>
  <c r="F44" i="10"/>
  <c r="F30" i="10"/>
  <c r="N6" i="10"/>
  <c r="N7" i="10"/>
  <c r="D42" i="10"/>
  <c r="C47" i="10" s="1"/>
  <c r="D30" i="10"/>
  <c r="C50" i="10" l="1"/>
  <c r="C62" i="10"/>
  <c r="S6" i="1" l="1"/>
  <c r="W6" i="1"/>
  <c r="U6" i="1"/>
  <c r="Q6" i="1"/>
  <c r="J63" i="10"/>
  <c r="J62" i="10" s="1"/>
  <c r="C64" i="10"/>
  <c r="I63" i="10" l="1"/>
  <c r="I62" i="10" s="1"/>
  <c r="H63" i="10"/>
  <c r="H62" i="10" s="1"/>
  <c r="K63" i="10"/>
  <c r="K62" i="10" s="1"/>
  <c r="D33" i="1"/>
  <c r="O9" i="1"/>
  <c r="C6" i="1"/>
  <c r="D2" i="1"/>
  <c r="E2" i="1" s="1"/>
  <c r="C10" i="1"/>
  <c r="F8" i="1"/>
  <c r="D15" i="4"/>
  <c r="D5" i="4"/>
  <c r="D10" i="4" s="1"/>
  <c r="C7" i="4"/>
  <c r="W60" i="1"/>
  <c r="G8" i="9" s="1"/>
  <c r="U63" i="1"/>
  <c r="U62" i="1"/>
  <c r="S63" i="1"/>
  <c r="S62" i="1"/>
  <c r="Q62" i="1"/>
  <c r="Q60" i="1" s="1"/>
  <c r="S48" i="1" s="1"/>
  <c r="D7" i="1"/>
  <c r="D10" i="1" l="1"/>
  <c r="C17" i="1"/>
  <c r="C15" i="1"/>
  <c r="C18" i="1"/>
  <c r="S60" i="1"/>
  <c r="E8" i="9" s="1"/>
  <c r="U60" i="1"/>
  <c r="F8" i="9" s="1"/>
  <c r="D11" i="4"/>
  <c r="D12" i="4" s="1"/>
  <c r="C12" i="1" s="1"/>
  <c r="F2" i="1"/>
  <c r="D6" i="1"/>
  <c r="D8" i="9"/>
  <c r="G8" i="1"/>
  <c r="E7" i="1"/>
  <c r="E6" i="1" s="1"/>
  <c r="C10" i="4"/>
  <c r="U48" i="1" l="1"/>
  <c r="W48" i="1"/>
  <c r="G2" i="1"/>
  <c r="F7" i="1"/>
  <c r="F6" i="1" s="1"/>
  <c r="E10" i="1"/>
  <c r="H8" i="1"/>
  <c r="B13" i="7"/>
  <c r="H2" i="1" l="1"/>
  <c r="G7" i="1"/>
  <c r="G6" i="1" s="1"/>
  <c r="F10" i="1"/>
  <c r="I8" i="1"/>
  <c r="W35" i="1"/>
  <c r="U35" i="1"/>
  <c r="S35" i="1"/>
  <c r="Q35" i="1"/>
  <c r="Q32" i="1"/>
  <c r="S32" i="1" s="1"/>
  <c r="B27" i="7"/>
  <c r="O49" i="1" s="1"/>
  <c r="Q49" i="1" s="1"/>
  <c r="C28" i="1"/>
  <c r="O28" i="1" s="1"/>
  <c r="W28" i="1" s="1"/>
  <c r="B21" i="7"/>
  <c r="B12" i="7"/>
  <c r="C36" i="1" s="1"/>
  <c r="C37" i="1" s="1"/>
  <c r="B10" i="7"/>
  <c r="B6" i="7"/>
  <c r="B20" i="7" s="1"/>
  <c r="H34" i="1" s="1"/>
  <c r="J35" i="4"/>
  <c r="J22" i="4"/>
  <c r="J23" i="4" s="1"/>
  <c r="D19" i="4" s="1"/>
  <c r="B16" i="1" s="1"/>
  <c r="B22" i="7" l="1"/>
  <c r="N34" i="1" s="1"/>
  <c r="O34" i="1" s="1"/>
  <c r="Q34" i="1" s="1"/>
  <c r="S34" i="1" s="1"/>
  <c r="U34" i="1" s="1"/>
  <c r="W34" i="1" s="1"/>
  <c r="B19" i="1"/>
  <c r="C16" i="1"/>
  <c r="C19" i="1" s="1"/>
  <c r="I2" i="1"/>
  <c r="H7" i="1"/>
  <c r="J8" i="1"/>
  <c r="G10" i="1"/>
  <c r="Q28" i="1"/>
  <c r="S28" i="1"/>
  <c r="U32" i="1"/>
  <c r="U28" i="1"/>
  <c r="B30" i="7"/>
  <c r="O48" i="1" s="1"/>
  <c r="O50" i="1" s="1"/>
  <c r="C9" i="9" s="1"/>
  <c r="O36" i="1"/>
  <c r="B16" i="7"/>
  <c r="H6" i="1" l="1"/>
  <c r="J2" i="1"/>
  <c r="I7" i="1"/>
  <c r="I6" i="1" s="1"/>
  <c r="H10" i="1"/>
  <c r="K8" i="1"/>
  <c r="Q48" i="1"/>
  <c r="Q50" i="1" s="1"/>
  <c r="D9" i="9" s="1"/>
  <c r="W32" i="1"/>
  <c r="B17" i="7"/>
  <c r="C29" i="1"/>
  <c r="H29" i="1" s="1"/>
  <c r="O29" i="1" s="1"/>
  <c r="K2" i="1" l="1"/>
  <c r="J7" i="1"/>
  <c r="J6" i="1" s="1"/>
  <c r="I10" i="1"/>
  <c r="L8" i="1"/>
  <c r="C61" i="1"/>
  <c r="O61" i="1" s="1"/>
  <c r="O60" i="1" s="1"/>
  <c r="C8" i="9" s="1"/>
  <c r="F21" i="9"/>
  <c r="C28" i="9" s="1"/>
  <c r="W29" i="1"/>
  <c r="U29" i="1"/>
  <c r="S29" i="1"/>
  <c r="Q29" i="1"/>
  <c r="L2" i="1" l="1"/>
  <c r="K7" i="1"/>
  <c r="K6" i="1" s="1"/>
  <c r="J10" i="1"/>
  <c r="M8" i="1"/>
  <c r="H19" i="9"/>
  <c r="H22" i="9" l="1"/>
  <c r="H24" i="9"/>
  <c r="M2" i="1"/>
  <c r="L7" i="1"/>
  <c r="L6" i="1" s="1"/>
  <c r="N8" i="1"/>
  <c r="O8" i="1" s="1"/>
  <c r="K10" i="1"/>
  <c r="O35" i="1"/>
  <c r="O32" i="1"/>
  <c r="B39" i="1"/>
  <c r="K17" i="1"/>
  <c r="K15" i="1"/>
  <c r="D18" i="1" l="1"/>
  <c r="E18" i="1"/>
  <c r="F18" i="1"/>
  <c r="G18" i="1"/>
  <c r="H18" i="1"/>
  <c r="I18" i="1"/>
  <c r="J18" i="1"/>
  <c r="D15" i="1"/>
  <c r="E15" i="1"/>
  <c r="F15" i="1"/>
  <c r="G15" i="1"/>
  <c r="H15" i="1"/>
  <c r="I15" i="1"/>
  <c r="J15" i="1"/>
  <c r="K18" i="1"/>
  <c r="E17" i="1"/>
  <c r="D17" i="1"/>
  <c r="F17" i="1"/>
  <c r="G17" i="1"/>
  <c r="H17" i="1"/>
  <c r="I17" i="1"/>
  <c r="J17" i="1"/>
  <c r="L15" i="1"/>
  <c r="L18" i="1"/>
  <c r="L17" i="1"/>
  <c r="N2" i="1"/>
  <c r="M7" i="1"/>
  <c r="M6" i="1" s="1"/>
  <c r="L10" i="1"/>
  <c r="L16" i="1"/>
  <c r="D16" i="1" l="1"/>
  <c r="E16" i="1"/>
  <c r="F16" i="1"/>
  <c r="G16" i="1"/>
  <c r="H16" i="1"/>
  <c r="I16" i="1"/>
  <c r="J16" i="1"/>
  <c r="K16" i="1"/>
  <c r="M16" i="1"/>
  <c r="M15" i="1"/>
  <c r="M18" i="1"/>
  <c r="M17" i="1"/>
  <c r="N7" i="1"/>
  <c r="M10" i="1"/>
  <c r="S49" i="1"/>
  <c r="N6" i="1" l="1"/>
  <c r="O6" i="1" s="1"/>
  <c r="O4" i="1" s="1"/>
  <c r="O7" i="1"/>
  <c r="N10" i="1"/>
  <c r="O10" i="1" s="1"/>
  <c r="U49" i="1"/>
  <c r="U50" i="1" s="1"/>
  <c r="F9" i="9" s="1"/>
  <c r="S50" i="1"/>
  <c r="E9" i="9" s="1"/>
  <c r="J34" i="4"/>
  <c r="M19" i="4" l="1"/>
  <c r="G63" i="10"/>
  <c r="G62" i="10" s="1"/>
  <c r="N15" i="1"/>
  <c r="N17" i="1"/>
  <c r="N18" i="1"/>
  <c r="N16" i="1"/>
  <c r="W49" i="1"/>
  <c r="W50" i="1" s="1"/>
  <c r="G9" i="9" s="1"/>
  <c r="B25" i="1"/>
  <c r="C25" i="1" s="1"/>
  <c r="D25" i="1" l="1"/>
  <c r="D37" i="1"/>
  <c r="C26" i="1" l="1"/>
  <c r="E25" i="1"/>
  <c r="E33" i="1"/>
  <c r="E37" i="1" s="1"/>
  <c r="F25" i="1" l="1"/>
  <c r="F33" i="1"/>
  <c r="F37" i="1" s="1"/>
  <c r="Q15" i="1" l="1"/>
  <c r="Q18" i="1"/>
  <c r="Q17" i="1"/>
  <c r="Q16" i="1"/>
  <c r="S17" i="1"/>
  <c r="S18" i="1"/>
  <c r="S16" i="1"/>
  <c r="S15" i="1"/>
  <c r="U18" i="1"/>
  <c r="U15" i="1"/>
  <c r="U17" i="1"/>
  <c r="U16" i="1"/>
  <c r="G25" i="1"/>
  <c r="G33" i="1"/>
  <c r="G37" i="1" s="1"/>
  <c r="S19" i="1" l="1"/>
  <c r="U19" i="1"/>
  <c r="W18" i="1"/>
  <c r="W15" i="1"/>
  <c r="W17" i="1"/>
  <c r="W16" i="1"/>
  <c r="H25" i="1"/>
  <c r="D26" i="1"/>
  <c r="H33" i="1"/>
  <c r="H37" i="1" s="1"/>
  <c r="W19" i="1" l="1"/>
  <c r="I25" i="1"/>
  <c r="D19" i="1"/>
  <c r="E26" i="1"/>
  <c r="I33" i="1"/>
  <c r="I37" i="1" s="1"/>
  <c r="J25" i="1" l="1"/>
  <c r="F26" i="1"/>
  <c r="E19" i="1"/>
  <c r="J33" i="1"/>
  <c r="J37" i="1" s="1"/>
  <c r="K25" i="1" l="1"/>
  <c r="F19" i="1"/>
  <c r="G26" i="1"/>
  <c r="K33" i="1"/>
  <c r="K37" i="1" s="1"/>
  <c r="L25" i="1" l="1"/>
  <c r="G19" i="1"/>
  <c r="H26" i="1"/>
  <c r="L33" i="1"/>
  <c r="L37" i="1" s="1"/>
  <c r="M25" i="1" l="1"/>
  <c r="H19" i="1"/>
  <c r="I26" i="1"/>
  <c r="M33" i="1"/>
  <c r="M37" i="1" s="1"/>
  <c r="N25" i="1" l="1"/>
  <c r="Q25" i="1" s="1"/>
  <c r="S25" i="1" s="1"/>
  <c r="I19" i="1"/>
  <c r="J26" i="1"/>
  <c r="N33" i="1"/>
  <c r="N37" i="1" l="1"/>
  <c r="O37" i="1" s="1"/>
  <c r="Q33" i="1"/>
  <c r="U25" i="1"/>
  <c r="O25" i="1"/>
  <c r="O33" i="1"/>
  <c r="K26" i="1"/>
  <c r="J19" i="1"/>
  <c r="W25" i="1" l="1"/>
  <c r="S33" i="1"/>
  <c r="Q37" i="1"/>
  <c r="S26" i="1"/>
  <c r="K19" i="1"/>
  <c r="L26" i="1"/>
  <c r="U33" i="1" l="1"/>
  <c r="S37" i="1"/>
  <c r="W26" i="1"/>
  <c r="U26" i="1"/>
  <c r="L19" i="1"/>
  <c r="M26" i="1"/>
  <c r="K39" i="4" l="1"/>
  <c r="K40" i="4"/>
  <c r="D23" i="4" s="1"/>
  <c r="W33" i="1"/>
  <c r="W37" i="1" s="1"/>
  <c r="U37" i="1"/>
  <c r="O26" i="1"/>
  <c r="N26" i="1"/>
  <c r="O16" i="1"/>
  <c r="O17" i="1"/>
  <c r="O18" i="1"/>
  <c r="O15" i="1"/>
  <c r="M19" i="1"/>
  <c r="Q26" i="1" l="1"/>
  <c r="N19" i="1"/>
  <c r="O19" i="1" l="1"/>
  <c r="Q19" i="1"/>
  <c r="C11" i="4" l="1"/>
  <c r="C12" i="4" s="1"/>
  <c r="C2" i="10" s="1"/>
  <c r="E14" i="10" l="1"/>
  <c r="E7" i="10"/>
  <c r="C53" i="10"/>
  <c r="E10" i="10"/>
  <c r="D62" i="10"/>
  <c r="C55" i="10"/>
  <c r="D64" i="10"/>
  <c r="C13" i="1"/>
  <c r="D27" i="4"/>
  <c r="D29" i="4" s="1"/>
  <c r="C29" i="4" s="1"/>
  <c r="D31" i="4" l="1"/>
  <c r="D12" i="1"/>
  <c r="D13" i="1" s="1"/>
  <c r="C21" i="1" l="1"/>
  <c r="C39" i="1"/>
  <c r="C40" i="1"/>
  <c r="C27" i="1"/>
  <c r="E12" i="1"/>
  <c r="E13" i="1" s="1"/>
  <c r="D33" i="4"/>
  <c r="D40" i="1" l="1"/>
  <c r="D27" i="1"/>
  <c r="D30" i="1" s="1"/>
  <c r="D39" i="1"/>
  <c r="D21" i="1"/>
  <c r="C30" i="1"/>
  <c r="F12" i="1"/>
  <c r="F13" i="1" s="1"/>
  <c r="C41" i="1"/>
  <c r="C23" i="1"/>
  <c r="D41" i="1" l="1"/>
  <c r="D43" i="1" s="1"/>
  <c r="D45" i="1" s="1"/>
  <c r="D23" i="1"/>
  <c r="C43" i="1"/>
  <c r="E39" i="1"/>
  <c r="E27" i="1"/>
  <c r="E21" i="1"/>
  <c r="E40" i="1"/>
  <c r="G12" i="1"/>
  <c r="G13" i="1" s="1"/>
  <c r="D52" i="1" l="1"/>
  <c r="D46" i="1"/>
  <c r="H12" i="1"/>
  <c r="H13" i="1" s="1"/>
  <c r="C45" i="1"/>
  <c r="C46" i="1" s="1"/>
  <c r="E41" i="1"/>
  <c r="F40" i="1"/>
  <c r="F27" i="1"/>
  <c r="F30" i="1" s="1"/>
  <c r="F39" i="1"/>
  <c r="F21" i="1"/>
  <c r="E23" i="1"/>
  <c r="E30" i="1"/>
  <c r="D57" i="1" l="1"/>
  <c r="D53" i="1"/>
  <c r="C52" i="1"/>
  <c r="F23" i="1"/>
  <c r="F41" i="1"/>
  <c r="F43" i="1" s="1"/>
  <c r="F45" i="1" s="1"/>
  <c r="G27" i="1"/>
  <c r="G21" i="1"/>
  <c r="G40" i="1"/>
  <c r="G39" i="1"/>
  <c r="E43" i="1"/>
  <c r="I12" i="1"/>
  <c r="I13" i="1" s="1"/>
  <c r="C57" i="1" l="1"/>
  <c r="C53" i="1"/>
  <c r="F52" i="1"/>
  <c r="F46" i="1"/>
  <c r="E45" i="1"/>
  <c r="E46" i="1" s="1"/>
  <c r="H27" i="1"/>
  <c r="H30" i="1" s="1"/>
  <c r="H39" i="1"/>
  <c r="H21" i="1"/>
  <c r="H40" i="1"/>
  <c r="G41" i="1"/>
  <c r="G30" i="1"/>
  <c r="J12" i="1"/>
  <c r="J13" i="1" s="1"/>
  <c r="G23" i="1"/>
  <c r="F57" i="1" l="1"/>
  <c r="F53" i="1"/>
  <c r="K12" i="1"/>
  <c r="K13" i="1" s="1"/>
  <c r="I39" i="1"/>
  <c r="I40" i="1"/>
  <c r="I21" i="1"/>
  <c r="I27" i="1"/>
  <c r="E52" i="1"/>
  <c r="H23" i="1"/>
  <c r="H41" i="1"/>
  <c r="H43" i="1" s="1"/>
  <c r="H45" i="1" s="1"/>
  <c r="G43" i="1"/>
  <c r="E57" i="1" l="1"/>
  <c r="E53" i="1"/>
  <c r="H52" i="1"/>
  <c r="H46" i="1"/>
  <c r="I30" i="1"/>
  <c r="I23" i="1"/>
  <c r="L12" i="1"/>
  <c r="L13" i="1" s="1"/>
  <c r="G45" i="1"/>
  <c r="G46" i="1" s="1"/>
  <c r="I41" i="1"/>
  <c r="J39" i="1"/>
  <c r="J21" i="1"/>
  <c r="J27" i="1"/>
  <c r="J30" i="1" s="1"/>
  <c r="J40" i="1"/>
  <c r="H57" i="1" l="1"/>
  <c r="H53" i="1"/>
  <c r="K39" i="1"/>
  <c r="K21" i="1"/>
  <c r="K27" i="1"/>
  <c r="K30" i="1" s="1"/>
  <c r="K40" i="1"/>
  <c r="M12" i="1"/>
  <c r="M13" i="1" s="1"/>
  <c r="J41" i="1"/>
  <c r="J43" i="1" s="1"/>
  <c r="J45" i="1" s="1"/>
  <c r="J23" i="1"/>
  <c r="G52" i="1"/>
  <c r="I43" i="1"/>
  <c r="J52" i="1" l="1"/>
  <c r="J46" i="1"/>
  <c r="G57" i="1"/>
  <c r="G53" i="1"/>
  <c r="I45" i="1"/>
  <c r="I46" i="1" s="1"/>
  <c r="K23" i="1"/>
  <c r="L27" i="1"/>
  <c r="L30" i="1" s="1"/>
  <c r="L21" i="1"/>
  <c r="L40" i="1"/>
  <c r="L39" i="1"/>
  <c r="N12" i="1"/>
  <c r="N13" i="1" s="1"/>
  <c r="K41" i="1"/>
  <c r="K43" i="1" s="1"/>
  <c r="J57" i="1" l="1"/>
  <c r="J53" i="1"/>
  <c r="K45" i="1"/>
  <c r="L23" i="1"/>
  <c r="M39" i="1"/>
  <c r="M21" i="1"/>
  <c r="M27" i="1"/>
  <c r="M30" i="1" s="1"/>
  <c r="M40" i="1"/>
  <c r="I52" i="1"/>
  <c r="Q12" i="1"/>
  <c r="O12" i="1"/>
  <c r="L41" i="1"/>
  <c r="L43" i="1" s="1"/>
  <c r="L45" i="1" s="1"/>
  <c r="L46" i="1" s="1"/>
  <c r="I57" i="1" l="1"/>
  <c r="I53" i="1"/>
  <c r="K52" i="1"/>
  <c r="K46" i="1"/>
  <c r="L52" i="1"/>
  <c r="M23" i="1"/>
  <c r="M41" i="1"/>
  <c r="M43" i="1" s="1"/>
  <c r="M45" i="1" s="1"/>
  <c r="N21" i="1"/>
  <c r="N39" i="1"/>
  <c r="N40" i="1"/>
  <c r="O40" i="1" s="1"/>
  <c r="N27" i="1"/>
  <c r="O13" i="1"/>
  <c r="S12" i="1"/>
  <c r="Q13" i="1"/>
  <c r="D6" i="9" s="1"/>
  <c r="M52" i="1" l="1"/>
  <c r="M46" i="1"/>
  <c r="K57" i="1"/>
  <c r="K53" i="1"/>
  <c r="L57" i="1"/>
  <c r="L53" i="1"/>
  <c r="C6" i="9"/>
  <c r="C7" i="9" s="1"/>
  <c r="D7" i="9" s="1"/>
  <c r="N41" i="1"/>
  <c r="O41" i="1" s="1"/>
  <c r="O39" i="1"/>
  <c r="Q39" i="1"/>
  <c r="Q21" i="1"/>
  <c r="Q40" i="1"/>
  <c r="Q27" i="1"/>
  <c r="Q30" i="1" s="1"/>
  <c r="U12" i="1"/>
  <c r="S13" i="1"/>
  <c r="E6" i="9" s="1"/>
  <c r="N23" i="1"/>
  <c r="O21" i="1"/>
  <c r="O23" i="1" s="1"/>
  <c r="N30" i="1"/>
  <c r="O27" i="1"/>
  <c r="M57" i="1" l="1"/>
  <c r="M53" i="1"/>
  <c r="U13" i="1"/>
  <c r="W12" i="1"/>
  <c r="W13" i="1" s="1"/>
  <c r="N43" i="1"/>
  <c r="O30" i="1"/>
  <c r="Q41" i="1"/>
  <c r="Q43" i="1" s="1"/>
  <c r="Q45" i="1" s="1"/>
  <c r="Q23" i="1"/>
  <c r="S27" i="1"/>
  <c r="S30" i="1" s="1"/>
  <c r="S21" i="1"/>
  <c r="S40" i="1"/>
  <c r="E7" i="9"/>
  <c r="S39" i="1"/>
  <c r="Q52" i="1" l="1"/>
  <c r="Q53" i="1" s="1"/>
  <c r="Q46" i="1"/>
  <c r="S41" i="1"/>
  <c r="S43" i="1" s="1"/>
  <c r="S45" i="1" s="1"/>
  <c r="O43" i="1"/>
  <c r="N45" i="1"/>
  <c r="N46" i="1" s="1"/>
  <c r="S23" i="1"/>
  <c r="G6" i="9"/>
  <c r="W39" i="1"/>
  <c r="W40" i="1"/>
  <c r="W21" i="1"/>
  <c r="W27" i="1"/>
  <c r="W30" i="1" s="1"/>
  <c r="U40" i="1"/>
  <c r="F6" i="9"/>
  <c r="F7" i="9" s="1"/>
  <c r="U27" i="1"/>
  <c r="U30" i="1" s="1"/>
  <c r="U21" i="1"/>
  <c r="U39" i="1"/>
  <c r="Q55" i="1" l="1"/>
  <c r="Q57" i="1" s="1"/>
  <c r="Q58" i="1" s="1"/>
  <c r="S52" i="1"/>
  <c r="S53" i="1" s="1"/>
  <c r="S46" i="1"/>
  <c r="G7" i="9"/>
  <c r="W41" i="1"/>
  <c r="W43" i="1" s="1"/>
  <c r="W45" i="1" s="1"/>
  <c r="N52" i="1"/>
  <c r="O45" i="1"/>
  <c r="W23" i="1"/>
  <c r="U23" i="1"/>
  <c r="U41" i="1"/>
  <c r="U43" i="1" s="1"/>
  <c r="U45" i="1" s="1"/>
  <c r="D4" i="9" l="1"/>
  <c r="D10" i="9" s="1"/>
  <c r="J19" i="9" s="1"/>
  <c r="C30" i="9" s="1"/>
  <c r="S55" i="1"/>
  <c r="S57" i="1" s="1"/>
  <c r="S58" i="1" s="1"/>
  <c r="N57" i="1"/>
  <c r="N53" i="1"/>
  <c r="U52" i="1"/>
  <c r="U53" i="1" s="1"/>
  <c r="U46" i="1"/>
  <c r="O52" i="1"/>
  <c r="O46" i="1"/>
  <c r="W52" i="1"/>
  <c r="W46" i="1"/>
  <c r="O53" i="1" l="1"/>
  <c r="N69" i="1"/>
  <c r="W53" i="1"/>
  <c r="U69" i="1"/>
  <c r="J24" i="9"/>
  <c r="J22" i="9"/>
  <c r="W55" i="1"/>
  <c r="W57" i="1" s="1"/>
  <c r="W58" i="1" s="1"/>
  <c r="U55" i="1"/>
  <c r="U57" i="1" s="1"/>
  <c r="F4" i="9" s="1"/>
  <c r="F10" i="9" s="1"/>
  <c r="L19" i="9" s="1"/>
  <c r="O55" i="1"/>
  <c r="O57" i="1" s="1"/>
  <c r="O58" i="1" s="1"/>
  <c r="E4" i="9"/>
  <c r="E10" i="9" s="1"/>
  <c r="K19" i="9" s="1"/>
  <c r="K24" i="9" l="1"/>
  <c r="K22" i="9"/>
  <c r="L24" i="9"/>
  <c r="L22" i="9"/>
  <c r="G4" i="9"/>
  <c r="G10" i="9" s="1"/>
  <c r="M19" i="9" s="1"/>
  <c r="C4" i="9"/>
  <c r="U58" i="1"/>
  <c r="C10" i="9" l="1"/>
  <c r="I19" i="9" s="1"/>
  <c r="C29" i="9" s="1"/>
  <c r="C32" i="9" s="1"/>
  <c r="C33" i="9" s="1"/>
  <c r="C1" i="9"/>
  <c r="M24" i="9"/>
  <c r="M22" i="9"/>
  <c r="I21" i="9" l="1"/>
  <c r="B22" i="9" s="1"/>
  <c r="I24" i="9"/>
  <c r="N24" i="9" s="1"/>
  <c r="I22" i="9"/>
  <c r="N22" i="9" s="1"/>
  <c r="B2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Mariana Acuna</author>
    <author>Ana Zambruno</author>
  </authors>
  <commentList>
    <comment ref="L3" authorId="0" shapeId="0" xr:uid="{00000000-0006-0000-0000-000001000000}">
      <text>
        <r>
          <rPr>
            <b/>
            <sz val="9"/>
            <color indexed="81"/>
            <rFont val="Tahoma"/>
            <family val="2"/>
          </rPr>
          <t>Ana Zambruno:</t>
        </r>
        <r>
          <rPr>
            <sz val="9"/>
            <color indexed="81"/>
            <rFont val="Tahoma"/>
            <family val="2"/>
          </rPr>
          <t xml:space="preserve">
El 91% de los recíen nacidos lo harán a término. Fuente Ministerio de Salud de la Nación.</t>
        </r>
      </text>
    </comment>
    <comment ref="M3" authorId="1" shapeId="0" xr:uid="{00000000-0006-0000-0000-000002000000}">
      <text>
        <r>
          <rPr>
            <b/>
            <sz val="9"/>
            <color indexed="81"/>
            <rFont val="Tahoma"/>
            <family val="2"/>
          </rPr>
          <t>Ana Zambruno:</t>
        </r>
        <r>
          <rPr>
            <sz val="9"/>
            <color indexed="81"/>
            <rFont val="Tahoma"/>
            <family val="2"/>
          </rPr>
          <t xml:space="preserve">
Solo el 10% de los RNT necesitarán LMT</t>
        </r>
      </text>
    </comment>
    <comment ref="N3" authorId="1" shapeId="0" xr:uid="{00000000-0006-0000-0000-000003000000}">
      <text>
        <r>
          <rPr>
            <b/>
            <sz val="9"/>
            <color indexed="81"/>
            <rFont val="Tahoma"/>
            <family val="2"/>
          </rPr>
          <t>Ana Zambruno:</t>
        </r>
        <r>
          <rPr>
            <sz val="9"/>
            <color indexed="81"/>
            <rFont val="Tahoma"/>
            <family val="2"/>
          </rPr>
          <t xml:space="preserve">
Tasa de población ABC1 en Argentina</t>
        </r>
      </text>
    </comment>
    <comment ref="O3" authorId="1" shapeId="0" xr:uid="{00000000-0006-0000-0000-000004000000}">
      <text>
        <r>
          <rPr>
            <b/>
            <sz val="9"/>
            <color indexed="81"/>
            <rFont val="Tahoma"/>
            <family val="2"/>
          </rPr>
          <t>Ana Zambruno:</t>
        </r>
        <r>
          <rPr>
            <sz val="9"/>
            <color indexed="81"/>
            <rFont val="Tahoma"/>
            <family val="2"/>
          </rPr>
          <t xml:space="preserve">
Tasa de población ABC1 en CABA.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Zambruno</author>
  </authors>
  <commentList>
    <comment ref="B13" authorId="0" shapeId="0" xr:uid="{00000000-0006-0000-0300-000001000000}">
      <text>
        <r>
          <rPr>
            <b/>
            <sz val="9"/>
            <color indexed="81"/>
            <rFont val="Tahoma"/>
            <family val="2"/>
          </rPr>
          <t>Ana Zambruno:</t>
        </r>
        <r>
          <rPr>
            <sz val="9"/>
            <color indexed="81"/>
            <rFont val="Tahoma"/>
            <family val="2"/>
          </rPr>
          <t xml:space="preserve">
Fuente: https://www.argentina.gob.ar/servicio/constituir-una-sociedad-de-responsabilidad-limitada-srl</t>
        </r>
      </text>
    </comment>
    <comment ref="B16" authorId="0" shapeId="0" xr:uid="{00000000-0006-0000-0300-000002000000}">
      <text>
        <r>
          <rPr>
            <b/>
            <sz val="9"/>
            <color indexed="81"/>
            <rFont val="Tahoma"/>
            <family val="2"/>
          </rPr>
          <t>Ana Zambruno:</t>
        </r>
        <r>
          <rPr>
            <sz val="9"/>
            <color indexed="81"/>
            <rFont val="Tahoma"/>
            <family val="2"/>
          </rPr>
          <t xml:space="preserve">
Fuente: https://www.clarin.com/economia/Claves-investigar-mercado-cuesta-vale_0_HkxVkK2wXe.html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 Zambruno</author>
  </authors>
  <commentList>
    <comment ref="C12" authorId="0" shapeId="0" xr:uid="{00000000-0006-0000-0400-000001000000}">
      <text>
        <r>
          <rPr>
            <b/>
            <sz val="9"/>
            <color indexed="81"/>
            <rFont val="Tahoma"/>
            <family val="2"/>
          </rPr>
          <t>Ana Zambruno:</t>
        </r>
        <r>
          <rPr>
            <sz val="9"/>
            <color indexed="81"/>
            <rFont val="Tahoma"/>
            <family val="2"/>
          </rPr>
          <t xml:space="preserve">
Precio promedio calculado entre pago de una vez y en cuotas</t>
        </r>
      </text>
    </comment>
    <comment ref="A27" authorId="0" shapeId="0" xr:uid="{00000000-0006-0000-0400-000002000000}">
      <text>
        <r>
          <rPr>
            <b/>
            <sz val="9"/>
            <color indexed="81"/>
            <rFont val="Tahoma"/>
            <family val="2"/>
          </rPr>
          <t>Ana Zambruno:</t>
        </r>
        <r>
          <rPr>
            <sz val="9"/>
            <color indexed="81"/>
            <rFont val="Tahoma"/>
            <family val="2"/>
          </rPr>
          <t xml:space="preserve">
Fuente: https://www.arba.gov.ar/Informacion/InfoGeneral/Naiib18/naiibbCodigos.asp?codSubcategoria=86&amp;anio=2024#</t>
        </r>
      </text>
    </comment>
  </commentList>
</comments>
</file>

<file path=xl/sharedStrings.xml><?xml version="1.0" encoding="utf-8"?>
<sst xmlns="http://schemas.openxmlformats.org/spreadsheetml/2006/main" count="434" uniqueCount="326">
  <si>
    <t>Precio promedio de la transacción</t>
  </si>
  <si>
    <t>US$</t>
  </si>
  <si>
    <t>CAC</t>
  </si>
  <si>
    <t>Atender el tel</t>
  </si>
  <si>
    <t>Transporte de la lámpara + tiempo chofer</t>
  </si>
  <si>
    <t>Tiempo del personal de Salud</t>
  </si>
  <si>
    <t>Costumer Acquisition Costs</t>
  </si>
  <si>
    <t>IIBB</t>
  </si>
  <si>
    <t>Costo de herramientas financieras % bancarias</t>
  </si>
  <si>
    <t>Gastos variables</t>
  </si>
  <si>
    <t>Días en el mes</t>
  </si>
  <si>
    <t>≥37 sem.</t>
  </si>
  <si>
    <t>Nacimientos</t>
  </si>
  <si>
    <t>HUA 2022</t>
  </si>
  <si>
    <t>HUA</t>
  </si>
  <si>
    <t>Tasa de natalidad</t>
  </si>
  <si>
    <t>Muni Pilar</t>
  </si>
  <si>
    <t>Pilar</t>
  </si>
  <si>
    <t>Población</t>
  </si>
  <si>
    <t>CABA</t>
  </si>
  <si>
    <t>GBA</t>
  </si>
  <si>
    <t>Bs As</t>
  </si>
  <si>
    <t>*</t>
  </si>
  <si>
    <t>Buenos Aires</t>
  </si>
  <si>
    <t>Argentina</t>
  </si>
  <si>
    <t>Mundo</t>
  </si>
  <si>
    <t>TAM</t>
  </si>
  <si>
    <t>Fuente</t>
  </si>
  <si>
    <t>Del total de los RN solo el 10% tendran hiperbilirrubinemia</t>
  </si>
  <si>
    <t>Marketing</t>
  </si>
  <si>
    <t>Año</t>
  </si>
  <si>
    <t>UNICEF</t>
  </si>
  <si>
    <t>INDEC Censo 2022</t>
  </si>
  <si>
    <t>Ingresos x 1 servicio (3 Días)</t>
  </si>
  <si>
    <t>Pesos argentinos</t>
  </si>
  <si>
    <t>En 1 pago</t>
  </si>
  <si>
    <t>En 3 cuotas</t>
  </si>
  <si>
    <t>Promedio</t>
  </si>
  <si>
    <t>Costos por servicio</t>
  </si>
  <si>
    <t>$5 por cada tramo de 20Km</t>
  </si>
  <si>
    <t>Visitas por servicio</t>
  </si>
  <si>
    <t>Cantidad de servicios calculados por mes</t>
  </si>
  <si>
    <t>Community Manager</t>
  </si>
  <si>
    <t>Actividades de marketing para medicos</t>
  </si>
  <si>
    <t>Charlas a la comunidad</t>
  </si>
  <si>
    <t>C/u, 1 x mes</t>
  </si>
  <si>
    <t>Charlas de preparto</t>
  </si>
  <si>
    <t>Charlas de preparación</t>
  </si>
  <si>
    <t>Total gastos adquisición clientes 1 mes</t>
  </si>
  <si>
    <t>Inversion inicial</t>
  </si>
  <si>
    <t>Costo set up sitio Web</t>
  </si>
  <si>
    <t>c/u Medix</t>
  </si>
  <si>
    <t>Vehículo</t>
  </si>
  <si>
    <t>c/u</t>
  </si>
  <si>
    <t>Capacitación</t>
  </si>
  <si>
    <t>NO</t>
  </si>
  <si>
    <t>Protección de patrimonio</t>
  </si>
  <si>
    <t xml:space="preserve">       Honorarios contador</t>
  </si>
  <si>
    <t>Service del vehiculo (1/año)</t>
  </si>
  <si>
    <t>Km/servicio</t>
  </si>
  <si>
    <t>Km/año</t>
  </si>
  <si>
    <t>San Isidro</t>
  </si>
  <si>
    <t>Porcentaje de población ABC1</t>
  </si>
  <si>
    <t>Folletería</t>
  </si>
  <si>
    <t>EBITDA</t>
  </si>
  <si>
    <t>Total Ventas</t>
  </si>
  <si>
    <t>EBIT</t>
  </si>
  <si>
    <t>IG</t>
  </si>
  <si>
    <t>Resultado neto</t>
  </si>
  <si>
    <t>LMT</t>
  </si>
  <si>
    <t>RNT</t>
  </si>
  <si>
    <t>Investigación de mercado</t>
  </si>
  <si>
    <t>Honorarios contador</t>
  </si>
  <si>
    <t>Total Inversión Inicial</t>
  </si>
  <si>
    <t>Inversiones en CAPEX</t>
  </si>
  <si>
    <t>% recién nacidos a término que necesitarán LMT</t>
  </si>
  <si>
    <t>https://www.infobae.com/economia/2022/08/07/que-es-hoy-ser-de-clase-media-resignacion-consumos-efimeros-y-la-aspiracion-de-perder-lo-menos-posible/</t>
  </si>
  <si>
    <t>Gastos de adquisición de clientes</t>
  </si>
  <si>
    <t>Antifaz protección</t>
  </si>
  <si>
    <t>Token de apreciación</t>
  </si>
  <si>
    <t>Valor unitario</t>
  </si>
  <si>
    <t>Costo medios de pago</t>
  </si>
  <si>
    <t>IIBB Servicios de proveedores de atención médica domiciliaria - 862120</t>
  </si>
  <si>
    <t>Total Costo Prestación del Servicio</t>
  </si>
  <si>
    <t>Total Gastos Comercialización</t>
  </si>
  <si>
    <t>Total Gastos Administración</t>
  </si>
  <si>
    <t>Total Gastos Financieros</t>
  </si>
  <si>
    <t>Total Gastos</t>
  </si>
  <si>
    <t>AÑO 1</t>
  </si>
  <si>
    <t>Partos RNT HUA</t>
  </si>
  <si>
    <r>
      <rPr>
        <b/>
        <sz val="11"/>
        <color theme="1"/>
        <rFont val="Calibri"/>
        <family val="2"/>
        <scheme val="minor"/>
      </rPr>
      <t>HUA</t>
    </r>
    <r>
      <rPr>
        <sz val="11"/>
        <color theme="1"/>
        <rFont val="Calibri"/>
        <family val="2"/>
        <scheme val="minor"/>
      </rPr>
      <t>: Hospital Universitario Austral</t>
    </r>
  </si>
  <si>
    <t>Equivalente a una hora de guardia en UCIN</t>
  </si>
  <si>
    <t>https://www.estadisticaciudad.gob.ar/eyc/wp-content/uploads/2023/06/ir_2023_1773.pdf</t>
  </si>
  <si>
    <t>ABC1 CABA</t>
  </si>
  <si>
    <r>
      <rPr>
        <b/>
        <sz val="11"/>
        <color theme="1"/>
        <rFont val="Calibri"/>
        <family val="2"/>
        <scheme val="minor"/>
      </rPr>
      <t>LMT</t>
    </r>
    <r>
      <rPr>
        <sz val="11"/>
        <color theme="1"/>
        <rFont val="Calibri"/>
        <family val="2"/>
        <scheme val="minor"/>
      </rPr>
      <t>: Luminpterapia</t>
    </r>
  </si>
  <si>
    <r>
      <rPr>
        <b/>
        <sz val="11"/>
        <color theme="1"/>
        <rFont val="Calibri"/>
        <family val="2"/>
        <scheme val="minor"/>
      </rPr>
      <t>RNT</t>
    </r>
    <r>
      <rPr>
        <sz val="11"/>
        <color theme="1"/>
        <rFont val="Calibri"/>
        <family val="2"/>
        <scheme val="minor"/>
      </rPr>
      <t>: Recién nacido de término</t>
    </r>
  </si>
  <si>
    <t xml:space="preserve">Referencias: </t>
  </si>
  <si>
    <t>% RNT</t>
  </si>
  <si>
    <t>Ministerio de Salud de la Nación</t>
  </si>
  <si>
    <t>Precio unitario USD</t>
  </si>
  <si>
    <t>Nacimientos de término del 
segmento ABC1</t>
  </si>
  <si>
    <t xml:space="preserve">Un porcentaje menor (sin poder especificar qué porcentaje) tendrán incompatibilidad de grupos anguíneo y se excluirán del grupo con posibilidad de tratamiento domiciliario.
Un porcentaje de la población elegible para LMT domiciliaria no querrá hacerlo. </t>
  </si>
  <si>
    <t>Nacimientos 
de término 
del segmento C2</t>
  </si>
  <si>
    <t>Porcentaje de población C2 en Argentina</t>
  </si>
  <si>
    <t>Nac. ABC1 c/LMT 
ABC1</t>
  </si>
  <si>
    <t>Nac. C2 c/LMT 
ABC1</t>
  </si>
  <si>
    <t>Capacidad de la empresa</t>
  </si>
  <si>
    <t>USP/mes c/1 Lámpara</t>
  </si>
  <si>
    <t>USP/año c/1 Lámpara</t>
  </si>
  <si>
    <t>Campaña de publicidad (para charlas y Empresa/Servicio)</t>
  </si>
  <si>
    <t>Resultado bruto</t>
  </si>
  <si>
    <t>Seguro Automotor</t>
  </si>
  <si>
    <t>SOM ABC1</t>
  </si>
  <si>
    <t>SOM ABC1 +C2</t>
  </si>
  <si>
    <t>AÑO 2</t>
  </si>
  <si>
    <t>AÑO 3</t>
  </si>
  <si>
    <t>AÑO 4</t>
  </si>
  <si>
    <t>ABC1 Argentina</t>
  </si>
  <si>
    <t>Días de tratamiento x USP</t>
  </si>
  <si>
    <t>Tipo de cambio utilizado</t>
  </si>
  <si>
    <t xml:space="preserve">Token de apreciación </t>
  </si>
  <si>
    <t>Cálculo auxiliar costo del personal de Salud:</t>
  </si>
  <si>
    <t>Costo del personal de Salud</t>
  </si>
  <si>
    <t>Tarifa ofrecido por visita diaria por el emprendimiento</t>
  </si>
  <si>
    <t>Además se aseguran un mínimo de 3 días de servicio como estímulo adicional</t>
  </si>
  <si>
    <t>Por servicio completo de 3 días</t>
  </si>
  <si>
    <t>Valor de la consulta médica domociliaria común</t>
  </si>
  <si>
    <t>Ver cálculo auxiliar a la derecha</t>
  </si>
  <si>
    <t>Total gastos x USP</t>
  </si>
  <si>
    <t>Resultado Bruto x USP</t>
  </si>
  <si>
    <t>Margen bruto sobre costos x USP</t>
  </si>
  <si>
    <t>El precio de venta se estima como un costo + mark-up de aprox. 50%</t>
  </si>
  <si>
    <t>Ver en Word, Sección X insights sobre precio.</t>
  </si>
  <si>
    <t>A realizarze entre 6-12 meses del inicio del proyecto</t>
  </si>
  <si>
    <t xml:space="preserve">Se necesitarán 2 para empezar, por la posibilidad de tener 2 servicios en paralelo. </t>
  </si>
  <si>
    <t>Debido a que el alquiler es una opción muy cara, se opta por comprar un utilitario usado. Además no se puede utilizar Uber o similar ya que hay que tener cuidado al transportar el equipo y que no se dañe.</t>
  </si>
  <si>
    <t>Balanza pediátrica</t>
  </si>
  <si>
    <t>El personal especializado ya está capacidato (medicos neonatólogos y enfermeras neonatales) --&gt; hacen a la calidad de atención</t>
  </si>
  <si>
    <t>Mantenimiento preventivo</t>
  </si>
  <si>
    <t>Costo de equipo LMT (Medix x2)</t>
  </si>
  <si>
    <t>Fotómetro / Luxómetro</t>
  </si>
  <si>
    <t>Nota: sirve para ver la intensidad de la luz y setear el equipo de LMT para el tratamiento. También para determinar cuándo pedir el service del equipo de LMT.</t>
  </si>
  <si>
    <t>US$ anual</t>
  </si>
  <si>
    <t>La recomendación del fabricante es cada 6 meses. Se puede hacer medicion de irradiancia con el luxometro y hacer el service cuando se necesite según las horas de uso. Se estima un mantenimiento preventivo cada 6 meses, 10% del valor LMT x 2 al año.</t>
  </si>
  <si>
    <t>Equipos LMT</t>
  </si>
  <si>
    <t>Total mantenimiento preventivo anual</t>
  </si>
  <si>
    <t>US$ cada 15mil Km</t>
  </si>
  <si>
    <t>Cant. Service al año</t>
  </si>
  <si>
    <t>Costo servcice al año</t>
  </si>
  <si>
    <t>Crecimiento proyectado ventas</t>
  </si>
  <si>
    <t>Margen bruto s/costos</t>
  </si>
  <si>
    <t>Mensual - hará el manejo de redes y la actualización de contenidos del sitio Web</t>
  </si>
  <si>
    <t>Inscripción sociedad (gasto de única vez)</t>
  </si>
  <si>
    <t>Sitio Web (gasto de única vez)</t>
  </si>
  <si>
    <t>Investigación de Mercado</t>
  </si>
  <si>
    <t>Vehículos</t>
  </si>
  <si>
    <t>Se amortizan en 5 años</t>
  </si>
  <si>
    <t>Equipos LMT, fotómetro y balanza</t>
  </si>
  <si>
    <t>Se amortizan cada 2 años</t>
  </si>
  <si>
    <t>AÑO 5</t>
  </si>
  <si>
    <t>Total Amortizaciones</t>
  </si>
  <si>
    <t>Amortizaciones Equipos (2 años vida útil)</t>
  </si>
  <si>
    <t>Amortizaciones Vehiculo (5 años vida útil)</t>
  </si>
  <si>
    <t>Se asume un incremento del 20% anual de estos gastos en la medida que el negocio va creciendo</t>
  </si>
  <si>
    <t>Se asume una reinversión anual en el sitio Web del 50% del valor inicial</t>
  </si>
  <si>
    <t>Se asumen dos investigaciones anuales del 50% del valor inicial</t>
  </si>
  <si>
    <t>Se asume un incremento del 20% anual de estos gastos en la medida que el negocio va creciendo y se compran más vehículos</t>
  </si>
  <si>
    <t>Resultado neto x cliente captado</t>
  </si>
  <si>
    <r>
      <rPr>
        <b/>
        <sz val="11"/>
        <color theme="1"/>
        <rFont val="Calibri"/>
        <family val="2"/>
        <scheme val="minor"/>
      </rPr>
      <t>*</t>
    </r>
    <r>
      <rPr>
        <sz val="11"/>
        <color theme="1"/>
        <rFont val="Calibri"/>
        <family val="2"/>
        <scheme val="minor"/>
      </rPr>
      <t xml:space="preserve"> En Bs As, GBA y CABA los datos son aproximados teniendo en  cuenta las tasas de natalidad repotadas por el Msal de 10.7%00</t>
    </r>
  </si>
  <si>
    <t>Mercado objetivo</t>
  </si>
  <si>
    <t>Para que los profesionales tengan para entregar a los potenciales clientes (gasto trimestral)</t>
  </si>
  <si>
    <t>Mantenimiento preventivo (lámparas y vehículo)</t>
  </si>
  <si>
    <t>Incobrabilidad</t>
  </si>
  <si>
    <t>Depreciaciones y Amortizaciones</t>
  </si>
  <si>
    <t xml:space="preserve">Ajustes al </t>
  </si>
  <si>
    <t>Inversión en NOF</t>
  </si>
  <si>
    <t>Resultado</t>
  </si>
  <si>
    <t>CAPEX</t>
  </si>
  <si>
    <t xml:space="preserve">para llegar a </t>
  </si>
  <si>
    <t>FLUJOS DE FONDOS LIBRES</t>
  </si>
  <si>
    <t>Flujo de Fondos</t>
  </si>
  <si>
    <t>RESULTADO NETO</t>
  </si>
  <si>
    <t>VAN</t>
  </si>
  <si>
    <t>Seguros SRL</t>
  </si>
  <si>
    <t>Ámbito Financiero 5/2/2024</t>
  </si>
  <si>
    <t>CNBC 5/2/24</t>
  </si>
  <si>
    <t>https://www.cnbc.com/quotes/US5Y</t>
  </si>
  <si>
    <t>Ke=</t>
  </si>
  <si>
    <t>Fed Trasury Rate 5 años (rf)</t>
  </si>
  <si>
    <t>TIR</t>
  </si>
  <si>
    <t>Inversión inicial</t>
  </si>
  <si>
    <t>PRI=</t>
  </si>
  <si>
    <t>a+(b-c)/d</t>
  </si>
  <si>
    <r>
      <rPr>
        <b/>
        <sz val="11"/>
        <color theme="1"/>
        <rFont val="Calibri"/>
        <family val="2"/>
        <scheme val="minor"/>
      </rPr>
      <t>b=</t>
    </r>
    <r>
      <rPr>
        <sz val="11"/>
        <color theme="1"/>
        <rFont val="Calibri"/>
        <family val="2"/>
        <scheme val="minor"/>
      </rPr>
      <t xml:space="preserve"> Inversión inicial</t>
    </r>
  </si>
  <si>
    <r>
      <rPr>
        <b/>
        <sz val="11"/>
        <color theme="1"/>
        <rFont val="Calibri"/>
        <family val="2"/>
        <scheme val="minor"/>
      </rPr>
      <t>c=</t>
    </r>
    <r>
      <rPr>
        <sz val="11"/>
        <color theme="1"/>
        <rFont val="Calibri"/>
        <family val="2"/>
        <scheme val="minor"/>
      </rPr>
      <t xml:space="preserve"> FCF del año previo al de recupero de la inversión</t>
    </r>
  </si>
  <si>
    <r>
      <rPr>
        <b/>
        <sz val="11"/>
        <color theme="1"/>
        <rFont val="Calibri"/>
        <family val="2"/>
        <scheme val="minor"/>
      </rPr>
      <t>d=</t>
    </r>
    <r>
      <rPr>
        <sz val="11"/>
        <color theme="1"/>
        <rFont val="Calibri"/>
        <family val="2"/>
        <scheme val="minor"/>
      </rPr>
      <t xml:space="preserve"> FCF del año en que se recupera la inversión</t>
    </r>
  </si>
  <si>
    <t>años</t>
  </si>
  <si>
    <t>meses</t>
  </si>
  <si>
    <t>La tarifa ofrecida es el doble del valor de mercado para incentivar a los prefesionales a formar parte del emprendimiento; incluye viáticos los cuales no se abonan por separado.</t>
  </si>
  <si>
    <t>Amortizaciones</t>
  </si>
  <si>
    <t>Inversión Inicial</t>
  </si>
  <si>
    <t>Compras equipos LMT - nuevos</t>
  </si>
  <si>
    <t>Compras equipos LMT - reposiciones</t>
  </si>
  <si>
    <t>Se compra un tercer equipo LMT en el año 2</t>
  </si>
  <si>
    <t>En el año 3 se reponen las dos lámparas iniciales y se compra una 4ta</t>
  </si>
  <si>
    <t>En el año 4 se repone la comprada en el año 2 y se compra una mas</t>
  </si>
  <si>
    <t>A partir del año 5 se asume una reposición anual</t>
  </si>
  <si>
    <t>Variación NOF</t>
  </si>
  <si>
    <t>Escenario</t>
  </si>
  <si>
    <t>Pesimista</t>
  </si>
  <si>
    <t>Optimista</t>
  </si>
  <si>
    <t>Precio base</t>
  </si>
  <si>
    <t>Base</t>
  </si>
  <si>
    <t>Lento</t>
  </si>
  <si>
    <t xml:space="preserve">Cant. </t>
  </si>
  <si>
    <t>USD</t>
  </si>
  <si>
    <t>SAM</t>
  </si>
  <si>
    <t>SOM</t>
  </si>
  <si>
    <t>Serivce Obtainable Market</t>
  </si>
  <si>
    <t>Casos posibles</t>
  </si>
  <si>
    <t>Casos posibles ABC1</t>
  </si>
  <si>
    <t>Casos posibles 
ABC1 + C2</t>
  </si>
  <si>
    <t>Casos posibles (USD)
ABC1</t>
  </si>
  <si>
    <t>Antifaces de protección</t>
  </si>
  <si>
    <t>Hay descartables, pero vamos a hacer propios reutilizabes con logo</t>
  </si>
  <si>
    <t xml:space="preserve">20 km x tramo * 2 tramos*ida y vuelta (2) </t>
  </si>
  <si>
    <t>Medio</t>
  </si>
  <si>
    <t>https://pages.stern.nyu.edu/~adamodar/New_Home_Page/datafile/Betas.html</t>
  </si>
  <si>
    <t>(Evaluado en Septiembre 2023)</t>
  </si>
  <si>
    <t>Evaluado en Septiembre 2023</t>
  </si>
  <si>
    <t>EBITDA %</t>
  </si>
  <si>
    <t>EBIT %</t>
  </si>
  <si>
    <t>Supuesto: se capta el 50% casos posibles ABC1</t>
  </si>
  <si>
    <t>Caosos posibles (USD)
ABC1 +C2</t>
  </si>
  <si>
    <t>Total Available Market (Argentina)</t>
  </si>
  <si>
    <t>Service Addressable Market (Buenos Aires)</t>
  </si>
  <si>
    <t xml:space="preserve">       Inscripción de la SRL</t>
  </si>
  <si>
    <t>Supuesto: NOF es 10% de las ventas</t>
  </si>
  <si>
    <t>Riesgo País (RM)</t>
  </si>
  <si>
    <t>Market share</t>
  </si>
  <si>
    <t>Año 1</t>
  </si>
  <si>
    <t>Año 2</t>
  </si>
  <si>
    <t>Año 3</t>
  </si>
  <si>
    <t>Año 4</t>
  </si>
  <si>
    <t>Año 5</t>
  </si>
  <si>
    <t>% del SOM - Market share anual</t>
  </si>
  <si>
    <t>Mensual - Incluye refrigerios y visitas a consultorios</t>
  </si>
  <si>
    <t>Supuesto: se capta el 25% de casoso posibles C2</t>
  </si>
  <si>
    <t>Cant pacientes captados s/EERR</t>
  </si>
  <si>
    <t>Negocio del Start-Up</t>
  </si>
  <si>
    <t>Negocio a futuro (expansión)</t>
  </si>
  <si>
    <t>USP = Unidad de servicios prestados</t>
  </si>
  <si>
    <t>Seleccionar escenario Precio&gt;&gt;&gt;</t>
  </si>
  <si>
    <t>Seleccionar escenario Costo&gt;&gt;&gt;</t>
  </si>
  <si>
    <t>Se estima como aprox. 10% de la inversión inicial</t>
  </si>
  <si>
    <t>Seleccionar escenario Cant vendidas&gt;&gt;&gt;</t>
  </si>
  <si>
    <t>Cantidades vendidas (Q)</t>
  </si>
  <si>
    <t>Beta - Healthcare Support Services</t>
  </si>
  <si>
    <t>Inv Inicial</t>
  </si>
  <si>
    <t xml:space="preserve">rf  (1-Beta)+ Beta xRM = </t>
  </si>
  <si>
    <t>Tasa de descuento</t>
  </si>
  <si>
    <t>TIR (valor)</t>
  </si>
  <si>
    <t>VPN cero usando TIR (Comprobación)</t>
  </si>
  <si>
    <t>VPN usando Ke</t>
  </si>
  <si>
    <r>
      <rPr>
        <b/>
        <sz val="11"/>
        <color theme="1"/>
        <rFont val="Calibri"/>
        <family val="2"/>
        <scheme val="minor"/>
      </rPr>
      <t>a=</t>
    </r>
    <r>
      <rPr>
        <sz val="11"/>
        <color theme="1"/>
        <rFont val="Calibri"/>
        <family val="2"/>
        <scheme val="minor"/>
      </rPr>
      <t xml:space="preserve"> año anterior al inmediato en que se recupera la inversión inicial</t>
    </r>
  </si>
  <si>
    <t xml:space="preserve">PRI = </t>
  </si>
  <si>
    <r>
      <t xml:space="preserve">Se planifica un margen </t>
    </r>
    <r>
      <rPr>
        <sz val="11"/>
        <color theme="1"/>
        <rFont val="Calibri"/>
        <family val="2"/>
      </rPr>
      <t>≥</t>
    </r>
    <r>
      <rPr>
        <sz val="11.65"/>
        <color theme="1"/>
        <rFont val="Calibri"/>
        <family val="2"/>
      </rPr>
      <t>50%</t>
    </r>
  </si>
  <si>
    <t>Margen operativo/Costos y gastos
Año 1</t>
  </si>
  <si>
    <t>Margen operativo/Costos y gastos
Año 2</t>
  </si>
  <si>
    <r>
      <rPr>
        <b/>
        <sz val="11"/>
        <color theme="1"/>
        <rFont val="Calibri"/>
        <family val="2"/>
        <scheme val="minor"/>
      </rPr>
      <t>RN:</t>
    </r>
    <r>
      <rPr>
        <sz val="11"/>
        <color theme="1"/>
        <rFont val="Calibri"/>
        <family val="2"/>
        <scheme val="minor"/>
      </rPr>
      <t xml:space="preserve"> Recién nacido</t>
    </r>
  </si>
  <si>
    <r>
      <rPr>
        <b/>
        <sz val="11"/>
        <color theme="1"/>
        <rFont val="Calibri"/>
        <family val="2"/>
        <scheme val="minor"/>
      </rPr>
      <t>RNT</t>
    </r>
    <r>
      <rPr>
        <sz val="11"/>
        <color theme="1"/>
        <rFont val="Calibri"/>
        <family val="2"/>
        <scheme val="minor"/>
      </rPr>
      <t>: Recién nacido de término (≥37 sem.)</t>
    </r>
  </si>
  <si>
    <t>Estimación de RNT</t>
  </si>
  <si>
    <t>Referencia</t>
  </si>
  <si>
    <t>Mercado de Interés</t>
  </si>
  <si>
    <t>Ítem</t>
  </si>
  <si>
    <t>Cálculo</t>
  </si>
  <si>
    <t>A</t>
  </si>
  <si>
    <t>-</t>
  </si>
  <si>
    <t>B</t>
  </si>
  <si>
    <t>Tasa de natalidad convertida a %</t>
  </si>
  <si>
    <t>Min. Salud</t>
  </si>
  <si>
    <t>https://datos.gob.ar/series/api/series/?ids=tn_arg</t>
  </si>
  <si>
    <t>C</t>
  </si>
  <si>
    <t>A*B</t>
  </si>
  <si>
    <t>Nacimientos/año (estimado)</t>
  </si>
  <si>
    <t>Cálculo sobre datos 2022</t>
  </si>
  <si>
    <t>En Bs As, GBA y CABA los datos son aproximados teniendo en cuenta las tasas de natalidad repotadas por el Msal de 10.7%00</t>
  </si>
  <si>
    <t>D</t>
  </si>
  <si>
    <t>Nacimientos/año UNICEF</t>
  </si>
  <si>
    <t>UNICEF, 2020</t>
  </si>
  <si>
    <t>N/D</t>
  </si>
  <si>
    <t>E</t>
  </si>
  <si>
    <t>% RN antes de término</t>
  </si>
  <si>
    <t>F</t>
  </si>
  <si>
    <t>1-E</t>
  </si>
  <si>
    <t>G</t>
  </si>
  <si>
    <t>Mundo y Arg = D*F
Resto = C*F</t>
  </si>
  <si>
    <t>Total RNT</t>
  </si>
  <si>
    <t>H</t>
  </si>
  <si>
    <t>N/A</t>
  </si>
  <si>
    <t>I</t>
  </si>
  <si>
    <t>TAM = 68,440 pacientes en Argentina</t>
  </si>
  <si>
    <t>J</t>
  </si>
  <si>
    <t>G*H</t>
  </si>
  <si>
    <t>K</t>
  </si>
  <si>
    <t>Ver a la derecha los links</t>
  </si>
  <si>
    <t>L</t>
  </si>
  <si>
    <t>J*K</t>
  </si>
  <si>
    <t>M</t>
  </si>
  <si>
    <t>% Pacientes que eligen tratamiento c/int. Hosp.</t>
  </si>
  <si>
    <t>Supuesto, ver racional a la derecha</t>
  </si>
  <si>
    <t>Racional: en función de las entrevistas, se espera que un número de familias aún elijan la internación hospitalaria. Además, se contempla que un porcentaje menor (sin poder especificar qué porcentaje) tendrán incompatibilidad de grupos anguíneo y se excluirán del grupo con posibilidad de tratamiento domiciliario.</t>
  </si>
  <si>
    <t>N</t>
  </si>
  <si>
    <t>1-M</t>
  </si>
  <si>
    <t>% Pacientes que eligen tratamiento en casa</t>
  </si>
  <si>
    <t>Ñ</t>
  </si>
  <si>
    <t>L*N</t>
  </si>
  <si>
    <t>SOM = 407 pacientes en CABA y GBA</t>
  </si>
  <si>
    <t>Min. Salud, 2021</t>
  </si>
  <si>
    <t>Avery's Deases of the Newborn, 2018</t>
  </si>
  <si>
    <t xml:space="preserve"> - </t>
  </si>
  <si>
    <t>PROYECCIÓN A 5 AÑOS</t>
  </si>
  <si>
    <t xml:space="preserve">Tipo de cambio utilizado                            </t>
  </si>
  <si>
    <t>SAM = 17,065 pacientes en Bs As</t>
  </si>
  <si>
    <t>Total pacientes en CABA y GBA</t>
  </si>
  <si>
    <t>SOM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</si>
</sst>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XDR&quot;* #,##0.00_-;\-&quot;XDR&quot;* #,##0.00_-;_-&quot;XDR&quot;* &quot;-&quot;??_-;_-@_-"/>
    <numFmt numFmtId="165" formatCode="_-[$$-409]* #,##0_ ;_-[$$-409]* \-#,##0\ ;_-[$$-409]* &quot;-&quot;??_ ;_-@_ "/>
    <numFmt numFmtId="166" formatCode="_-[$$-409]* #,##0.00_ ;_-[$$-409]* \-#,##0.00\ ;_-[$$-409]* &quot;-&quot;??_ ;_-@_ "/>
    <numFmt numFmtId="167" formatCode="0.0%"/>
    <numFmt numFmtId="168" formatCode="_-* #,##0_-;\-* #,##0_-;_-* &quot;-&quot;??_-;_-@_-"/>
    <numFmt numFmtId="169" formatCode="_-[$$-2C0A]\ * #,##0.00_-;\-[$$-2C0A]\ * #,##0.00_-;_-[$$-2C0A]\ * &quot;-&quot;??_-;_-@_-"/>
    <numFmt numFmtId="170" formatCode="_-[$$-409]* #,##0_ ;_-[$$-409]* \-#,##0\ ;_-[$$-409]* &quot;-&quot;?_ ;_-@_ "/>
    <numFmt numFmtId="171" formatCode="_([$$-409]* #,##0.00_);_([$$-409]* \(#,##0.00\);_([$$-409]* &quot;-&quot;??_);_(@_)"/>
    <numFmt numFmtId="172" formatCode="_([$$-409]* #,##0_);_([$$-409]* \(#,##0\);_([$$-409]* &quot;-&quot;??_);_(@_)"/>
    <numFmt numFmtId="173" formatCode="_([$ARS]\ * #,##0_);_([$ARS]\ * \(#,##0\);_([$ARS]\ * &quot;-&quot;??_);_(@_)"/>
    <numFmt numFmtId="174" formatCode="0.0"/>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theme="1"/>
      <name val="Calibri"/>
      <family val="2"/>
    </font>
    <font>
      <sz val="11"/>
      <color rgb="FF040C28"/>
      <name val="Calibri"/>
      <family val="2"/>
      <scheme val="minor"/>
    </font>
    <font>
      <u/>
      <sz val="11"/>
      <color theme="10"/>
      <name val="Calibri"/>
      <family val="2"/>
      <scheme val="minor"/>
    </font>
    <font>
      <sz val="11"/>
      <color theme="8"/>
      <name val="Calibri"/>
      <family val="2"/>
      <scheme val="minor"/>
    </font>
    <font>
      <b/>
      <sz val="11"/>
      <color theme="8"/>
      <name val="Calibri"/>
      <family val="2"/>
      <scheme val="minor"/>
    </font>
    <font>
      <i/>
      <sz val="10"/>
      <color theme="8"/>
      <name val="Calibri"/>
      <family val="2"/>
      <scheme val="minor"/>
    </font>
    <font>
      <b/>
      <sz val="11"/>
      <name val="Calibri"/>
      <family val="2"/>
      <scheme val="minor"/>
    </font>
    <font>
      <sz val="11"/>
      <name val="Calibri"/>
      <family val="2"/>
      <scheme val="minor"/>
    </font>
    <font>
      <sz val="11"/>
      <color rgb="FFC00000"/>
      <name val="Calibri"/>
      <family val="2"/>
      <scheme val="minor"/>
    </font>
    <font>
      <b/>
      <sz val="11"/>
      <color rgb="FFFF0000"/>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b/>
      <i/>
      <sz val="10"/>
      <color theme="8"/>
      <name val="Calibri"/>
      <family val="2"/>
      <scheme val="minor"/>
    </font>
    <font>
      <sz val="10"/>
      <name val="Calibri"/>
      <family val="2"/>
      <scheme val="minor"/>
    </font>
    <font>
      <sz val="11"/>
      <color theme="0"/>
      <name val="Calibri"/>
      <family val="2"/>
      <scheme val="minor"/>
    </font>
    <font>
      <b/>
      <i/>
      <sz val="11"/>
      <color theme="1"/>
      <name val="Calibri"/>
      <family val="2"/>
      <scheme val="minor"/>
    </font>
    <font>
      <sz val="13"/>
      <color rgb="FF222222"/>
      <name val="Segoe UI"/>
      <family val="2"/>
    </font>
    <font>
      <b/>
      <strike/>
      <sz val="11"/>
      <color rgb="FFC00000"/>
      <name val="Calibri"/>
      <family val="2"/>
      <scheme val="minor"/>
    </font>
    <font>
      <strike/>
      <sz val="11"/>
      <color rgb="FFC00000"/>
      <name val="Calibri"/>
      <family val="2"/>
      <scheme val="minor"/>
    </font>
    <font>
      <sz val="11.65"/>
      <color theme="1"/>
      <name val="Calibri"/>
      <family val="2"/>
    </font>
    <font>
      <b/>
      <u/>
      <sz val="12"/>
      <color theme="1"/>
      <name val="Calibri"/>
      <family val="2"/>
      <scheme val="minor"/>
    </font>
    <font>
      <b/>
      <i/>
      <sz val="10"/>
      <color theme="1"/>
      <name val="Calibri"/>
      <family val="2"/>
      <scheme val="minor"/>
    </font>
    <font>
      <b/>
      <i/>
      <sz val="10"/>
      <color rgb="FFC00000"/>
      <name val="Calibri"/>
      <family val="2"/>
      <scheme val="minor"/>
    </font>
    <font>
      <sz val="11"/>
      <color theme="0" tint="-0.1499984740745262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249977111117893"/>
        <bgColor indexed="64"/>
      </patternFill>
    </fill>
  </fills>
  <borders count="3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353">
    <xf numFmtId="0" fontId="0" fillId="0" borderId="0" xfId="0"/>
    <xf numFmtId="0" fontId="4" fillId="0" borderId="0" xfId="0" applyFont="1"/>
    <xf numFmtId="9" fontId="0" fillId="0" borderId="0" xfId="0" applyNumberFormat="1"/>
    <xf numFmtId="1" fontId="0" fillId="0" borderId="0" xfId="0" applyNumberFormat="1"/>
    <xf numFmtId="0" fontId="0" fillId="0" borderId="2" xfId="0" applyBorder="1"/>
    <xf numFmtId="165" fontId="0" fillId="0" borderId="0" xfId="0" applyNumberFormat="1"/>
    <xf numFmtId="167" fontId="0" fillId="0" borderId="0" xfId="0" applyNumberFormat="1"/>
    <xf numFmtId="0" fontId="3" fillId="0" borderId="3" xfId="0" applyFont="1" applyBorder="1"/>
    <xf numFmtId="166" fontId="0" fillId="0" borderId="0" xfId="0" applyNumberFormat="1"/>
    <xf numFmtId="0" fontId="0" fillId="2" borderId="0" xfId="0" applyFill="1"/>
    <xf numFmtId="0" fontId="0" fillId="3" borderId="4" xfId="0" applyFill="1" applyBorder="1"/>
    <xf numFmtId="0" fontId="0" fillId="0" borderId="4" xfId="0" applyBorder="1"/>
    <xf numFmtId="0" fontId="0" fillId="4" borderId="0" xfId="0" applyFill="1"/>
    <xf numFmtId="0" fontId="7" fillId="0" borderId="0" xfId="0" applyFont="1" applyAlignment="1">
      <alignment horizontal="right"/>
    </xf>
    <xf numFmtId="0" fontId="0" fillId="4" borderId="4" xfId="0" applyFill="1" applyBorder="1"/>
    <xf numFmtId="168" fontId="0" fillId="0" borderId="6" xfId="1" applyNumberFormat="1" applyFont="1" applyBorder="1"/>
    <xf numFmtId="0" fontId="0" fillId="0" borderId="0" xfId="0" applyAlignment="1">
      <alignment horizontal="center"/>
    </xf>
    <xf numFmtId="0" fontId="0" fillId="0" borderId="6" xfId="0" applyBorder="1"/>
    <xf numFmtId="168" fontId="0" fillId="0" borderId="4" xfId="1" applyNumberFormat="1" applyFont="1" applyBorder="1"/>
    <xf numFmtId="168" fontId="8" fillId="0" borderId="4" xfId="1" applyNumberFormat="1" applyFont="1" applyBorder="1"/>
    <xf numFmtId="0" fontId="4" fillId="0" borderId="0" xfId="0" applyFont="1" applyAlignment="1">
      <alignment horizontal="center"/>
    </xf>
    <xf numFmtId="0" fontId="4" fillId="0" borderId="0" xfId="0" applyFont="1" applyAlignment="1">
      <alignment horizontal="center" vertical="top"/>
    </xf>
    <xf numFmtId="169" fontId="0" fillId="0" borderId="0" xfId="0" applyNumberFormat="1"/>
    <xf numFmtId="0" fontId="3" fillId="0" borderId="4" xfId="0" applyFont="1" applyBorder="1"/>
    <xf numFmtId="0" fontId="0" fillId="0" borderId="0" xfId="0" applyAlignment="1">
      <alignment horizontal="right"/>
    </xf>
    <xf numFmtId="165" fontId="0" fillId="0" borderId="0" xfId="2" applyNumberFormat="1" applyFont="1"/>
    <xf numFmtId="165" fontId="2" fillId="0" borderId="0" xfId="0" applyNumberFormat="1" applyFont="1"/>
    <xf numFmtId="165" fontId="0" fillId="2" borderId="0" xfId="0" applyNumberFormat="1" applyFill="1"/>
    <xf numFmtId="0" fontId="0" fillId="0" borderId="0" xfId="0" applyAlignment="1">
      <alignment wrapText="1"/>
    </xf>
    <xf numFmtId="0" fontId="3" fillId="0" borderId="0" xfId="0" applyFont="1"/>
    <xf numFmtId="166" fontId="3" fillId="0" borderId="3" xfId="0" applyNumberFormat="1" applyFont="1" applyBorder="1"/>
    <xf numFmtId="165" fontId="3" fillId="0" borderId="3" xfId="0" applyNumberFormat="1" applyFont="1" applyBorder="1"/>
    <xf numFmtId="168" fontId="0" fillId="0" borderId="0" xfId="0" applyNumberFormat="1" applyAlignment="1">
      <alignment horizontal="center"/>
    </xf>
    <xf numFmtId="168" fontId="0" fillId="0" borderId="4" xfId="0" applyNumberFormat="1" applyBorder="1"/>
    <xf numFmtId="17" fontId="3" fillId="0" borderId="2" xfId="0" applyNumberFormat="1" applyFont="1" applyBorder="1"/>
    <xf numFmtId="0" fontId="3" fillId="5" borderId="4" xfId="0" applyFont="1" applyFill="1" applyBorder="1" applyAlignment="1">
      <alignment horizontal="center"/>
    </xf>
    <xf numFmtId="0" fontId="3" fillId="5" borderId="8" xfId="0" applyFont="1" applyFill="1" applyBorder="1" applyAlignment="1">
      <alignment horizontal="center"/>
    </xf>
    <xf numFmtId="0" fontId="0" fillId="5" borderId="13" xfId="0" applyFill="1" applyBorder="1"/>
    <xf numFmtId="168" fontId="0" fillId="5" borderId="12" xfId="1" applyNumberFormat="1" applyFont="1" applyFill="1" applyBorder="1"/>
    <xf numFmtId="168" fontId="0" fillId="5" borderId="11" xfId="1" applyNumberFormat="1" applyFont="1" applyFill="1" applyBorder="1"/>
    <xf numFmtId="168" fontId="0" fillId="5" borderId="10" xfId="1" applyNumberFormat="1" applyFont="1" applyFill="1" applyBorder="1"/>
    <xf numFmtId="0" fontId="0" fillId="5" borderId="9" xfId="0" applyFill="1" applyBorder="1"/>
    <xf numFmtId="0" fontId="0" fillId="5" borderId="4" xfId="0" applyFill="1" applyBorder="1"/>
    <xf numFmtId="0" fontId="0" fillId="5" borderId="8" xfId="0" applyFill="1" applyBorder="1"/>
    <xf numFmtId="0" fontId="0" fillId="5" borderId="7" xfId="0" applyFill="1" applyBorder="1"/>
    <xf numFmtId="168" fontId="0" fillId="5" borderId="6" xfId="1" applyNumberFormat="1" applyFont="1" applyFill="1" applyBorder="1"/>
    <xf numFmtId="168" fontId="0" fillId="5" borderId="5" xfId="1" applyNumberFormat="1" applyFont="1" applyFill="1" applyBorder="1"/>
    <xf numFmtId="9" fontId="0" fillId="5" borderId="0" xfId="0" applyNumberFormat="1" applyFill="1"/>
    <xf numFmtId="0" fontId="3" fillId="5" borderId="16" xfId="0" applyFont="1" applyFill="1" applyBorder="1"/>
    <xf numFmtId="168" fontId="3" fillId="5" borderId="18" xfId="1" applyNumberFormat="1" applyFont="1" applyFill="1" applyBorder="1"/>
    <xf numFmtId="0" fontId="0" fillId="5" borderId="16" xfId="0" applyFill="1" applyBorder="1"/>
    <xf numFmtId="0" fontId="0" fillId="5" borderId="17" xfId="0" applyFill="1" applyBorder="1"/>
    <xf numFmtId="0" fontId="9" fillId="0" borderId="0" xfId="4"/>
    <xf numFmtId="9" fontId="0" fillId="5" borderId="18" xfId="0" applyNumberFormat="1" applyFill="1" applyBorder="1"/>
    <xf numFmtId="0" fontId="3" fillId="5" borderId="16" xfId="0" applyFont="1" applyFill="1" applyBorder="1" applyAlignment="1">
      <alignment wrapText="1"/>
    </xf>
    <xf numFmtId="0" fontId="10" fillId="0" borderId="0" xfId="0" applyFont="1"/>
    <xf numFmtId="0" fontId="12" fillId="0" borderId="0" xfId="0" applyFont="1"/>
    <xf numFmtId="165" fontId="3" fillId="0" borderId="0" xfId="2" applyNumberFormat="1" applyFont="1" applyFill="1" applyBorder="1"/>
    <xf numFmtId="0" fontId="0" fillId="6" borderId="0" xfId="0" applyFill="1"/>
    <xf numFmtId="9" fontId="0" fillId="6" borderId="0" xfId="0" applyNumberFormat="1" applyFill="1"/>
    <xf numFmtId="1" fontId="0" fillId="6" borderId="0" xfId="0" applyNumberFormat="1" applyFill="1"/>
    <xf numFmtId="166" fontId="3" fillId="6" borderId="3" xfId="0" applyNumberFormat="1" applyFont="1" applyFill="1" applyBorder="1"/>
    <xf numFmtId="165" fontId="0" fillId="6" borderId="0" xfId="0" applyNumberFormat="1" applyFill="1"/>
    <xf numFmtId="165" fontId="3" fillId="6" borderId="3" xfId="0" applyNumberFormat="1" applyFont="1" applyFill="1" applyBorder="1"/>
    <xf numFmtId="9" fontId="12" fillId="6" borderId="0" xfId="3" applyFont="1" applyFill="1"/>
    <xf numFmtId="165" fontId="12" fillId="6" borderId="0" xfId="0" applyNumberFormat="1" applyFont="1" applyFill="1"/>
    <xf numFmtId="165" fontId="3" fillId="6" borderId="3" xfId="2" applyNumberFormat="1" applyFont="1" applyFill="1" applyBorder="1"/>
    <xf numFmtId="165" fontId="3" fillId="6" borderId="0" xfId="2" applyNumberFormat="1" applyFont="1" applyFill="1" applyBorder="1"/>
    <xf numFmtId="17" fontId="3" fillId="6" borderId="2" xfId="0" applyNumberFormat="1" applyFont="1" applyFill="1" applyBorder="1" applyAlignment="1">
      <alignment horizontal="center"/>
    </xf>
    <xf numFmtId="0" fontId="0" fillId="0" borderId="14" xfId="0" applyBorder="1"/>
    <xf numFmtId="0" fontId="3" fillId="0" borderId="0" xfId="0" applyFont="1" applyAlignment="1">
      <alignment wrapText="1"/>
    </xf>
    <xf numFmtId="10" fontId="0" fillId="0" borderId="0" xfId="0" applyNumberFormat="1"/>
    <xf numFmtId="168" fontId="0" fillId="0" borderId="0" xfId="0" applyNumberFormat="1"/>
    <xf numFmtId="166" fontId="3" fillId="5" borderId="18" xfId="0" applyNumberFormat="1" applyFont="1" applyFill="1" applyBorder="1"/>
    <xf numFmtId="43" fontId="0" fillId="0" borderId="0" xfId="0" applyNumberFormat="1"/>
    <xf numFmtId="9" fontId="0" fillId="5" borderId="0" xfId="3" applyFont="1" applyFill="1" applyBorder="1"/>
    <xf numFmtId="10" fontId="0" fillId="5" borderId="0" xfId="0" applyNumberFormat="1" applyFill="1"/>
    <xf numFmtId="168" fontId="0" fillId="5" borderId="4" xfId="1" applyNumberFormat="1" applyFont="1" applyFill="1" applyBorder="1"/>
    <xf numFmtId="172" fontId="3" fillId="0" borderId="0" xfId="0" applyNumberFormat="1" applyFont="1"/>
    <xf numFmtId="172" fontId="3" fillId="5" borderId="18" xfId="0" applyNumberFormat="1" applyFont="1" applyFill="1" applyBorder="1" applyAlignment="1">
      <alignment vertical="center"/>
    </xf>
    <xf numFmtId="172" fontId="3" fillId="0" borderId="0" xfId="0" applyNumberFormat="1" applyFont="1" applyAlignment="1">
      <alignment vertical="center"/>
    </xf>
    <xf numFmtId="168" fontId="3" fillId="5" borderId="18" xfId="0" applyNumberFormat="1" applyFont="1" applyFill="1" applyBorder="1"/>
    <xf numFmtId="0" fontId="0" fillId="0" borderId="21" xfId="0" applyBorder="1"/>
    <xf numFmtId="0" fontId="0" fillId="0" borderId="23" xfId="0" applyBorder="1"/>
    <xf numFmtId="0" fontId="0" fillId="0" borderId="20" xfId="0" applyBorder="1"/>
    <xf numFmtId="0" fontId="0" fillId="0" borderId="27" xfId="0" applyBorder="1"/>
    <xf numFmtId="0" fontId="0" fillId="0" borderId="24" xfId="0" applyBorder="1"/>
    <xf numFmtId="0" fontId="0" fillId="0" borderId="25" xfId="0" applyBorder="1"/>
    <xf numFmtId="0" fontId="0" fillId="0" borderId="26" xfId="0" applyBorder="1"/>
    <xf numFmtId="165" fontId="12" fillId="0" borderId="0" xfId="0" applyNumberFormat="1" applyFont="1"/>
    <xf numFmtId="165" fontId="3" fillId="0" borderId="3" xfId="2" applyNumberFormat="1" applyFont="1" applyFill="1" applyBorder="1"/>
    <xf numFmtId="0" fontId="11" fillId="0" borderId="0" xfId="0" applyFont="1"/>
    <xf numFmtId="0" fontId="12" fillId="0" borderId="0" xfId="0" applyFont="1" applyAlignment="1">
      <alignment wrapText="1"/>
    </xf>
    <xf numFmtId="0" fontId="3" fillId="5" borderId="16" xfId="0" applyFont="1" applyFill="1" applyBorder="1" applyAlignment="1">
      <alignment horizontal="center" vertical="center" wrapText="1"/>
    </xf>
    <xf numFmtId="168" fontId="3" fillId="5" borderId="18" xfId="0" applyNumberFormat="1" applyFont="1" applyFill="1" applyBorder="1" applyAlignment="1">
      <alignment horizontal="center" vertical="center"/>
    </xf>
    <xf numFmtId="165" fontId="0" fillId="0" borderId="0" xfId="0" applyNumberFormat="1" applyAlignment="1">
      <alignment vertical="center"/>
    </xf>
    <xf numFmtId="17" fontId="3" fillId="0" borderId="2" xfId="0" applyNumberFormat="1" applyFont="1" applyBorder="1" applyAlignment="1">
      <alignment horizontal="center"/>
    </xf>
    <xf numFmtId="0" fontId="3" fillId="0" borderId="4" xfId="0" applyFont="1" applyBorder="1" applyAlignment="1">
      <alignment horizontal="center"/>
    </xf>
    <xf numFmtId="0" fontId="0" fillId="0" borderId="0" xfId="0" applyAlignment="1">
      <alignment horizontal="left"/>
    </xf>
    <xf numFmtId="0" fontId="0" fillId="7" borderId="0" xfId="0" applyFill="1"/>
    <xf numFmtId="173" fontId="0" fillId="0" borderId="0" xfId="0" applyNumberFormat="1"/>
    <xf numFmtId="0" fontId="13" fillId="0" borderId="3" xfId="0" applyFont="1" applyBorder="1"/>
    <xf numFmtId="165" fontId="14" fillId="0" borderId="3" xfId="0" applyNumberFormat="1" applyFont="1" applyBorder="1"/>
    <xf numFmtId="0" fontId="3" fillId="0" borderId="9" xfId="0" applyFont="1" applyBorder="1"/>
    <xf numFmtId="0" fontId="3" fillId="0" borderId="8" xfId="0" applyFont="1" applyBorder="1"/>
    <xf numFmtId="0" fontId="0" fillId="0" borderId="9" xfId="0" applyBorder="1"/>
    <xf numFmtId="0" fontId="15" fillId="0" borderId="0" xfId="0" applyFont="1"/>
    <xf numFmtId="0" fontId="0" fillId="0" borderId="7" xfId="0" applyBorder="1"/>
    <xf numFmtId="166" fontId="13" fillId="0" borderId="18" xfId="0" applyNumberFormat="1" applyFont="1" applyBorder="1"/>
    <xf numFmtId="0" fontId="3" fillId="0" borderId="29" xfId="0" applyFont="1" applyBorder="1"/>
    <xf numFmtId="166" fontId="3" fillId="0" borderId="29" xfId="0" applyNumberFormat="1" applyFont="1" applyBorder="1"/>
    <xf numFmtId="0" fontId="0" fillId="0" borderId="29" xfId="0" applyBorder="1"/>
    <xf numFmtId="9" fontId="3" fillId="0" borderId="29" xfId="3" applyFont="1" applyBorder="1"/>
    <xf numFmtId="0" fontId="4" fillId="0" borderId="0" xfId="0" applyFont="1" applyAlignment="1">
      <alignment vertical="center"/>
    </xf>
    <xf numFmtId="0" fontId="17"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0" fillId="0" borderId="0" xfId="0" applyAlignment="1">
      <alignment vertical="center" wrapText="1"/>
    </xf>
    <xf numFmtId="0" fontId="15" fillId="0" borderId="0" xfId="0" applyFont="1" applyAlignment="1">
      <alignment vertical="center"/>
    </xf>
    <xf numFmtId="165" fontId="0" fillId="0" borderId="0" xfId="2" applyNumberFormat="1" applyFont="1" applyAlignment="1">
      <alignment vertical="center"/>
    </xf>
    <xf numFmtId="165" fontId="0" fillId="0" borderId="0" xfId="0" applyNumberFormat="1" applyAlignment="1">
      <alignment horizontal="left" vertical="center"/>
    </xf>
    <xf numFmtId="165" fontId="14" fillId="0" borderId="0" xfId="0" applyNumberFormat="1" applyFont="1" applyAlignment="1">
      <alignment vertical="center"/>
    </xf>
    <xf numFmtId="0" fontId="18" fillId="0" borderId="0" xfId="0" applyFont="1" applyAlignment="1">
      <alignment vertical="center"/>
    </xf>
    <xf numFmtId="165" fontId="18" fillId="0" borderId="0" xfId="0" applyNumberFormat="1" applyFont="1" applyAlignment="1">
      <alignment vertical="center"/>
    </xf>
    <xf numFmtId="0" fontId="3" fillId="0" borderId="29" xfId="0" applyFont="1" applyBorder="1" applyAlignment="1">
      <alignment vertical="center"/>
    </xf>
    <xf numFmtId="165" fontId="3" fillId="0" borderId="29" xfId="0" applyNumberFormat="1" applyFont="1" applyBorder="1" applyAlignment="1">
      <alignment vertical="center"/>
    </xf>
    <xf numFmtId="0" fontId="0" fillId="0" borderId="0" xfId="0" applyAlignment="1">
      <alignment horizontal="right" vertical="center"/>
    </xf>
    <xf numFmtId="0" fontId="13" fillId="0" borderId="16" xfId="0" applyFont="1" applyBorder="1" applyAlignment="1">
      <alignment horizontal="center"/>
    </xf>
    <xf numFmtId="170" fontId="0" fillId="0" borderId="0" xfId="0" applyNumberFormat="1" applyAlignment="1">
      <alignment vertical="center"/>
    </xf>
    <xf numFmtId="165" fontId="3" fillId="0" borderId="0" xfId="0" applyNumberFormat="1" applyFont="1" applyAlignment="1">
      <alignment vertical="center"/>
    </xf>
    <xf numFmtId="0" fontId="3" fillId="0" borderId="0" xfId="0" applyFont="1" applyAlignment="1">
      <alignment vertical="center"/>
    </xf>
    <xf numFmtId="171" fontId="3" fillId="0" borderId="0" xfId="0" applyNumberFormat="1" applyFont="1" applyAlignment="1">
      <alignment vertical="center"/>
    </xf>
    <xf numFmtId="166" fontId="0" fillId="0" borderId="0" xfId="0" applyNumberFormat="1" applyAlignment="1">
      <alignment vertical="center"/>
    </xf>
    <xf numFmtId="168" fontId="14" fillId="0" borderId="0" xfId="1" applyNumberFormat="1" applyFont="1" applyAlignment="1">
      <alignment vertical="center"/>
    </xf>
    <xf numFmtId="9" fontId="12" fillId="0" borderId="0" xfId="0" applyNumberFormat="1" applyFont="1"/>
    <xf numFmtId="0" fontId="19" fillId="0" borderId="2" xfId="0" applyFont="1" applyBorder="1" applyAlignment="1">
      <alignment horizontal="center" wrapText="1"/>
    </xf>
    <xf numFmtId="0" fontId="14" fillId="0" borderId="0" xfId="0" applyFont="1" applyAlignment="1">
      <alignment vertical="center"/>
    </xf>
    <xf numFmtId="165" fontId="1" fillId="0" borderId="0" xfId="2" applyNumberFormat="1" applyFont="1" applyFill="1" applyBorder="1"/>
    <xf numFmtId="9" fontId="4" fillId="0" borderId="0" xfId="3" applyFont="1" applyAlignment="1">
      <alignment horizontal="center" vertical="center"/>
    </xf>
    <xf numFmtId="0" fontId="3" fillId="0" borderId="1" xfId="0" applyFont="1" applyBorder="1"/>
    <xf numFmtId="0" fontId="16" fillId="0" borderId="3" xfId="0" applyFont="1" applyBorder="1"/>
    <xf numFmtId="166" fontId="16" fillId="0" borderId="3" xfId="0" applyNumberFormat="1" applyFont="1" applyBorder="1"/>
    <xf numFmtId="171" fontId="3" fillId="6" borderId="3" xfId="0" applyNumberFormat="1" applyFont="1" applyFill="1" applyBorder="1"/>
    <xf numFmtId="9" fontId="3" fillId="0" borderId="0" xfId="0" applyNumberFormat="1" applyFont="1"/>
    <xf numFmtId="0" fontId="3" fillId="0" borderId="16" xfId="0" applyFont="1" applyBorder="1"/>
    <xf numFmtId="0" fontId="3" fillId="0" borderId="17" xfId="0" applyFont="1" applyBorder="1"/>
    <xf numFmtId="165" fontId="3" fillId="0" borderId="0" xfId="0" applyNumberFormat="1" applyFont="1"/>
    <xf numFmtId="165" fontId="10" fillId="0" borderId="0" xfId="0" applyNumberFormat="1" applyFont="1"/>
    <xf numFmtId="0" fontId="12" fillId="0" borderId="1" xfId="0" applyFont="1" applyBorder="1"/>
    <xf numFmtId="0" fontId="20" fillId="0" borderId="0" xfId="0" applyFont="1"/>
    <xf numFmtId="171" fontId="12" fillId="6" borderId="0" xfId="2" applyNumberFormat="1" applyFont="1" applyFill="1"/>
    <xf numFmtId="171" fontId="12" fillId="0" borderId="0" xfId="0" applyNumberFormat="1" applyFont="1"/>
    <xf numFmtId="9" fontId="0" fillId="0" borderId="0" xfId="3" applyFont="1" applyFill="1" applyBorder="1"/>
    <xf numFmtId="0" fontId="3" fillId="0" borderId="0" xfId="0" applyFont="1" applyAlignment="1">
      <alignment horizontal="center"/>
    </xf>
    <xf numFmtId="0" fontId="0" fillId="8" borderId="0" xfId="0" applyFill="1"/>
    <xf numFmtId="0" fontId="0" fillId="8" borderId="4" xfId="0" applyFill="1" applyBorder="1"/>
    <xf numFmtId="0" fontId="17" fillId="8" borderId="0" xfId="0" applyFont="1" applyFill="1"/>
    <xf numFmtId="0" fontId="3" fillId="8" borderId="4" xfId="0" applyFont="1" applyFill="1" applyBorder="1"/>
    <xf numFmtId="165" fontId="0" fillId="8" borderId="4" xfId="0" applyNumberFormat="1" applyFill="1" applyBorder="1"/>
    <xf numFmtId="165" fontId="0" fillId="8" borderId="9" xfId="0" applyNumberFormat="1" applyFill="1" applyBorder="1"/>
    <xf numFmtId="165" fontId="0" fillId="0" borderId="4" xfId="0" applyNumberFormat="1" applyBorder="1"/>
    <xf numFmtId="10" fontId="3" fillId="0" borderId="0" xfId="0" applyNumberFormat="1" applyFont="1"/>
    <xf numFmtId="9" fontId="0" fillId="0" borderId="0" xfId="3" applyFont="1"/>
    <xf numFmtId="0" fontId="3" fillId="7" borderId="16" xfId="0" applyFont="1" applyFill="1" applyBorder="1"/>
    <xf numFmtId="174" fontId="0" fillId="0" borderId="0" xfId="0" applyNumberFormat="1"/>
    <xf numFmtId="165" fontId="0" fillId="0" borderId="3" xfId="0" applyNumberFormat="1" applyBorder="1"/>
    <xf numFmtId="0" fontId="14" fillId="0" borderId="13" xfId="0" applyFont="1" applyBorder="1"/>
    <xf numFmtId="0" fontId="14" fillId="0" borderId="1" xfId="0" applyFont="1" applyBorder="1"/>
    <xf numFmtId="0" fontId="14" fillId="0" borderId="4" xfId="0" applyFont="1" applyBorder="1" applyAlignment="1">
      <alignment wrapText="1"/>
    </xf>
    <xf numFmtId="0" fontId="14" fillId="0" borderId="0" xfId="0" applyFont="1"/>
    <xf numFmtId="0" fontId="13" fillId="0" borderId="4" xfId="0" applyFont="1" applyBorder="1"/>
    <xf numFmtId="174" fontId="13" fillId="0" borderId="4" xfId="0" applyNumberFormat="1" applyFont="1" applyBorder="1"/>
    <xf numFmtId="168" fontId="14" fillId="0" borderId="0" xfId="1" applyNumberFormat="1" applyFont="1" applyFill="1" applyAlignment="1">
      <alignment vertical="center"/>
    </xf>
    <xf numFmtId="0" fontId="21" fillId="0" borderId="0" xfId="0" applyFont="1" applyAlignment="1">
      <alignment vertical="center"/>
    </xf>
    <xf numFmtId="165" fontId="21" fillId="0" borderId="0" xfId="0" applyNumberFormat="1" applyFont="1" applyAlignment="1">
      <alignment vertical="center"/>
    </xf>
    <xf numFmtId="174" fontId="10" fillId="0" borderId="0" xfId="0" applyNumberFormat="1" applyFont="1"/>
    <xf numFmtId="1" fontId="10" fillId="6" borderId="0" xfId="0" applyNumberFormat="1" applyFont="1" applyFill="1"/>
    <xf numFmtId="9" fontId="12" fillId="0" borderId="0" xfId="3" applyFont="1" applyFill="1"/>
    <xf numFmtId="165" fontId="3" fillId="0" borderId="17" xfId="0" applyNumberFormat="1" applyFont="1" applyBorder="1"/>
    <xf numFmtId="165" fontId="3" fillId="6" borderId="18" xfId="0" applyNumberFormat="1" applyFont="1" applyFill="1" applyBorder="1"/>
    <xf numFmtId="165" fontId="3" fillId="6" borderId="0" xfId="0" applyNumberFormat="1" applyFont="1" applyFill="1"/>
    <xf numFmtId="166" fontId="3" fillId="0" borderId="0" xfId="0" applyNumberFormat="1" applyFont="1"/>
    <xf numFmtId="165" fontId="0" fillId="0" borderId="1" xfId="0" applyNumberFormat="1" applyBorder="1"/>
    <xf numFmtId="0" fontId="17" fillId="0" borderId="14" xfId="0" applyFont="1" applyBorder="1"/>
    <xf numFmtId="0" fontId="17" fillId="0" borderId="4" xfId="0" applyFont="1" applyBorder="1"/>
    <xf numFmtId="165" fontId="17" fillId="0" borderId="4" xfId="0" applyNumberFormat="1" applyFont="1" applyBorder="1"/>
    <xf numFmtId="165" fontId="17" fillId="0" borderId="9" xfId="0" applyNumberFormat="1" applyFont="1" applyBorder="1"/>
    <xf numFmtId="0" fontId="0" fillId="0" borderId="0" xfId="0" applyAlignment="1">
      <alignment horizontal="left" wrapText="1"/>
    </xf>
    <xf numFmtId="168" fontId="3" fillId="0" borderId="0" xfId="0" applyNumberFormat="1" applyFont="1" applyAlignment="1">
      <alignment horizontal="center" vertical="center"/>
    </xf>
    <xf numFmtId="0" fontId="3" fillId="0" borderId="0" xfId="0" applyFont="1" applyAlignment="1">
      <alignment horizontal="center" vertical="center"/>
    </xf>
    <xf numFmtId="0" fontId="22" fillId="9" borderId="0" xfId="0" applyFont="1" applyFill="1"/>
    <xf numFmtId="0" fontId="22" fillId="9" borderId="0" xfId="0" applyFont="1" applyFill="1" applyAlignment="1">
      <alignment horizontal="center"/>
    </xf>
    <xf numFmtId="169" fontId="22" fillId="9" borderId="0" xfId="0" applyNumberFormat="1" applyFont="1" applyFill="1"/>
    <xf numFmtId="0" fontId="14" fillId="10" borderId="0" xfId="0" applyFont="1" applyFill="1"/>
    <xf numFmtId="169" fontId="14" fillId="10" borderId="0" xfId="0" applyNumberFormat="1" applyFont="1" applyFill="1"/>
    <xf numFmtId="173" fontId="3" fillId="0" borderId="17" xfId="0" applyNumberFormat="1" applyFont="1" applyBorder="1"/>
    <xf numFmtId="169" fontId="3" fillId="0" borderId="18" xfId="0" applyNumberFormat="1" applyFont="1" applyBorder="1"/>
    <xf numFmtId="0" fontId="17" fillId="0" borderId="0" xfId="0" applyFont="1" applyAlignment="1">
      <alignment horizontal="center"/>
    </xf>
    <xf numFmtId="174" fontId="14" fillId="0" borderId="0" xfId="0" applyNumberFormat="1" applyFont="1"/>
    <xf numFmtId="1" fontId="14" fillId="6" borderId="0" xfId="0" applyNumberFormat="1" applyFont="1" applyFill="1"/>
    <xf numFmtId="0" fontId="3" fillId="5" borderId="16" xfId="0" applyFont="1" applyFill="1" applyBorder="1" applyAlignment="1">
      <alignment horizontal="left" vertical="center" wrapText="1"/>
    </xf>
    <xf numFmtId="0" fontId="3" fillId="5" borderId="16" xfId="0" applyFont="1" applyFill="1" applyBorder="1" applyAlignment="1">
      <alignment horizontal="center" wrapText="1"/>
    </xf>
    <xf numFmtId="0" fontId="0" fillId="0" borderId="16" xfId="0" applyBorder="1"/>
    <xf numFmtId="0" fontId="0" fillId="0" borderId="17" xfId="0" applyBorder="1"/>
    <xf numFmtId="9" fontId="14" fillId="0" borderId="0" xfId="3" applyFont="1"/>
    <xf numFmtId="172" fontId="3" fillId="5" borderId="18" xfId="0" applyNumberFormat="1" applyFont="1" applyFill="1" applyBorder="1" applyAlignment="1">
      <alignment horizontal="left" vertical="center"/>
    </xf>
    <xf numFmtId="0" fontId="4" fillId="0" borderId="20" xfId="0" applyFont="1" applyBorder="1" applyAlignment="1">
      <alignment horizontal="center"/>
    </xf>
    <xf numFmtId="0" fontId="4" fillId="0" borderId="27" xfId="0" applyFont="1" applyBorder="1" applyAlignment="1">
      <alignment horizontal="center"/>
    </xf>
    <xf numFmtId="0" fontId="4" fillId="11" borderId="22" xfId="0" applyFont="1" applyFill="1" applyBorder="1"/>
    <xf numFmtId="0" fontId="0" fillId="0" borderId="1" xfId="0" applyBorder="1"/>
    <xf numFmtId="168" fontId="3" fillId="0" borderId="0" xfId="0" applyNumberFormat="1" applyFont="1" applyAlignment="1">
      <alignment horizontal="center"/>
    </xf>
    <xf numFmtId="168" fontId="3" fillId="0" borderId="0" xfId="0" applyNumberFormat="1" applyFont="1"/>
    <xf numFmtId="0" fontId="0" fillId="0" borderId="13" xfId="0" applyBorder="1"/>
    <xf numFmtId="168" fontId="0" fillId="0" borderId="1" xfId="0" applyNumberFormat="1" applyBorder="1"/>
    <xf numFmtId="0" fontId="0" fillId="0" borderId="10" xfId="0" applyBorder="1"/>
    <xf numFmtId="168" fontId="0" fillId="0" borderId="2" xfId="0" applyNumberFormat="1" applyBorder="1"/>
    <xf numFmtId="165" fontId="0" fillId="0" borderId="5" xfId="0" applyNumberFormat="1" applyBorder="1"/>
    <xf numFmtId="0" fontId="0" fillId="5" borderId="0" xfId="0" applyFill="1" applyAlignment="1">
      <alignment wrapText="1"/>
    </xf>
    <xf numFmtId="9" fontId="0" fillId="5" borderId="16" xfId="0" applyNumberFormat="1" applyFill="1" applyBorder="1"/>
    <xf numFmtId="9" fontId="0" fillId="5" borderId="17" xfId="0" applyNumberFormat="1" applyFill="1" applyBorder="1"/>
    <xf numFmtId="10" fontId="0" fillId="5" borderId="18" xfId="0" applyNumberFormat="1" applyFill="1" applyBorder="1"/>
    <xf numFmtId="9" fontId="0" fillId="0" borderId="20" xfId="3" applyFont="1" applyBorder="1" applyAlignment="1">
      <alignment horizontal="center"/>
    </xf>
    <xf numFmtId="9" fontId="0" fillId="0" borderId="0" xfId="3" applyFont="1" applyBorder="1" applyAlignment="1">
      <alignment horizontal="center"/>
    </xf>
    <xf numFmtId="9" fontId="0" fillId="0" borderId="27" xfId="3" applyFont="1" applyBorder="1" applyAlignment="1">
      <alignment horizontal="center"/>
    </xf>
    <xf numFmtId="1" fontId="0" fillId="0" borderId="24" xfId="0" applyNumberFormat="1" applyBorder="1" applyAlignment="1">
      <alignment horizontal="center"/>
    </xf>
    <xf numFmtId="1" fontId="0" fillId="0" borderId="25" xfId="0" applyNumberFormat="1" applyBorder="1" applyAlignment="1">
      <alignment horizontal="center"/>
    </xf>
    <xf numFmtId="1" fontId="0" fillId="0" borderId="26" xfId="0" applyNumberFormat="1" applyBorder="1" applyAlignment="1">
      <alignment horizontal="center"/>
    </xf>
    <xf numFmtId="0" fontId="17" fillId="0" borderId="21" xfId="0" applyFont="1" applyBorder="1"/>
    <xf numFmtId="0" fontId="23" fillId="0" borderId="0" xfId="0" applyFont="1" applyAlignment="1">
      <alignment horizontal="right"/>
    </xf>
    <xf numFmtId="0" fontId="3" fillId="5" borderId="30" xfId="0" applyFont="1" applyFill="1" applyBorder="1" applyAlignment="1">
      <alignment horizontal="center"/>
    </xf>
    <xf numFmtId="173" fontId="3" fillId="0" borderId="0" xfId="0" applyNumberFormat="1" applyFont="1"/>
    <xf numFmtId="169" fontId="3" fillId="0" borderId="0" xfId="0" applyNumberFormat="1" applyFont="1"/>
    <xf numFmtId="0" fontId="3" fillId="0" borderId="16" xfId="0" applyFont="1" applyBorder="1" applyAlignment="1">
      <alignment horizontal="right"/>
    </xf>
    <xf numFmtId="0" fontId="14" fillId="10" borderId="0" xfId="0" applyFont="1" applyFill="1" applyAlignment="1">
      <alignment horizontal="center"/>
    </xf>
    <xf numFmtId="0" fontId="13" fillId="5" borderId="30" xfId="0" applyFont="1" applyFill="1" applyBorder="1" applyAlignment="1">
      <alignment horizontal="center"/>
    </xf>
    <xf numFmtId="0" fontId="19" fillId="6" borderId="0" xfId="0" applyFont="1" applyFill="1"/>
    <xf numFmtId="174" fontId="19" fillId="6" borderId="0" xfId="0" applyNumberFormat="1" applyFont="1" applyFill="1"/>
    <xf numFmtId="1" fontId="19" fillId="6" borderId="0" xfId="0" applyNumberFormat="1" applyFont="1" applyFill="1"/>
    <xf numFmtId="172" fontId="0" fillId="0" borderId="18" xfId="2" applyNumberFormat="1" applyFont="1" applyBorder="1"/>
    <xf numFmtId="172" fontId="0" fillId="0" borderId="0" xfId="2" applyNumberFormat="1" applyFont="1"/>
    <xf numFmtId="172" fontId="3" fillId="0" borderId="0" xfId="2" applyNumberFormat="1" applyFont="1"/>
    <xf numFmtId="165" fontId="0" fillId="7" borderId="18" xfId="0" applyNumberFormat="1" applyFill="1" applyBorder="1"/>
    <xf numFmtId="167" fontId="0" fillId="0" borderId="0" xfId="3" applyNumberFormat="1" applyFont="1"/>
    <xf numFmtId="0" fontId="0" fillId="2" borderId="16" xfId="0" applyFill="1" applyBorder="1"/>
    <xf numFmtId="9" fontId="0" fillId="2" borderId="18" xfId="0" applyNumberFormat="1" applyFill="1" applyBorder="1"/>
    <xf numFmtId="167" fontId="1" fillId="0" borderId="16" xfId="3" applyNumberFormat="1" applyFont="1" applyBorder="1"/>
    <xf numFmtId="0" fontId="0" fillId="0" borderId="18" xfId="0" applyBorder="1"/>
    <xf numFmtId="9" fontId="19" fillId="6" borderId="0" xfId="0" applyNumberFormat="1" applyFont="1" applyFill="1"/>
    <xf numFmtId="0" fontId="12" fillId="6" borderId="0" xfId="0" applyFont="1" applyFill="1"/>
    <xf numFmtId="9" fontId="19" fillId="6" borderId="0" xfId="3" applyFont="1" applyFill="1"/>
    <xf numFmtId="0" fontId="0" fillId="12" borderId="22" xfId="0" applyFill="1" applyBorder="1"/>
    <xf numFmtId="0" fontId="0" fillId="12" borderId="21" xfId="0" applyFill="1" applyBorder="1"/>
    <xf numFmtId="0" fontId="0" fillId="12" borderId="23" xfId="0" applyFill="1" applyBorder="1"/>
    <xf numFmtId="0" fontId="0" fillId="12" borderId="20" xfId="0" applyFill="1" applyBorder="1"/>
    <xf numFmtId="0" fontId="0" fillId="12" borderId="0" xfId="0" applyFill="1"/>
    <xf numFmtId="172" fontId="0" fillId="12" borderId="0" xfId="0" applyNumberFormat="1" applyFill="1"/>
    <xf numFmtId="0" fontId="0" fillId="12" borderId="27" xfId="0" applyFill="1" applyBorder="1"/>
    <xf numFmtId="0" fontId="24" fillId="12" borderId="0" xfId="0" applyFont="1" applyFill="1"/>
    <xf numFmtId="165" fontId="0" fillId="12" borderId="0" xfId="0" applyNumberFormat="1" applyFill="1"/>
    <xf numFmtId="167" fontId="0" fillId="12" borderId="0" xfId="3" applyNumberFormat="1" applyFont="1" applyFill="1" applyBorder="1"/>
    <xf numFmtId="174" fontId="0" fillId="12" borderId="0" xfId="0" applyNumberFormat="1" applyFill="1"/>
    <xf numFmtId="0" fontId="0" fillId="12" borderId="24" xfId="0" applyFill="1" applyBorder="1"/>
    <xf numFmtId="0" fontId="0" fillId="12" borderId="25" xfId="0" applyFill="1" applyBorder="1"/>
    <xf numFmtId="174" fontId="0" fillId="12" borderId="25" xfId="0" applyNumberFormat="1" applyFill="1" applyBorder="1"/>
    <xf numFmtId="0" fontId="0" fillId="12" borderId="26" xfId="0" applyFill="1" applyBorder="1"/>
    <xf numFmtId="0" fontId="25" fillId="0" borderId="0" xfId="0" applyFont="1"/>
    <xf numFmtId="9" fontId="26" fillId="0" borderId="0" xfId="0" applyNumberFormat="1" applyFont="1"/>
    <xf numFmtId="0" fontId="3" fillId="12" borderId="16" xfId="0" applyFont="1" applyFill="1" applyBorder="1"/>
    <xf numFmtId="9" fontId="0" fillId="12" borderId="18" xfId="0" applyNumberFormat="1" applyFill="1" applyBorder="1"/>
    <xf numFmtId="9" fontId="0" fillId="0" borderId="0" xfId="3" applyFont="1" applyFill="1"/>
    <xf numFmtId="0" fontId="28" fillId="0" borderId="0" xfId="0" applyFont="1"/>
    <xf numFmtId="0" fontId="29" fillId="0" borderId="0" xfId="0" applyFont="1" applyAlignment="1">
      <alignment horizontal="center" vertical="center"/>
    </xf>
    <xf numFmtId="0" fontId="30" fillId="0" borderId="0" xfId="0" applyFont="1" applyAlignment="1">
      <alignment horizontal="center" wrapText="1"/>
    </xf>
    <xf numFmtId="0" fontId="3" fillId="0" borderId="0" xfId="0" applyFont="1" applyAlignment="1">
      <alignment horizontal="left"/>
    </xf>
    <xf numFmtId="0" fontId="0" fillId="14" borderId="4" xfId="0" applyFill="1" applyBorder="1" applyAlignment="1">
      <alignment horizontal="center"/>
    </xf>
    <xf numFmtId="168" fontId="0" fillId="0" borderId="4" xfId="1" applyNumberFormat="1" applyFont="1" applyFill="1" applyBorder="1"/>
    <xf numFmtId="10" fontId="0" fillId="0" borderId="4" xfId="3" applyNumberFormat="1" applyFont="1" applyFill="1" applyBorder="1"/>
    <xf numFmtId="0" fontId="9" fillId="0" borderId="0" xfId="4" applyBorder="1"/>
    <xf numFmtId="168" fontId="0" fillId="14" borderId="4" xfId="1" applyNumberFormat="1" applyFont="1" applyFill="1" applyBorder="1" applyAlignment="1">
      <alignment horizontal="center"/>
    </xf>
    <xf numFmtId="10" fontId="0" fillId="0" borderId="4" xfId="0" applyNumberFormat="1" applyBorder="1"/>
    <xf numFmtId="168" fontId="3" fillId="0" borderId="4" xfId="1" applyNumberFormat="1" applyFont="1" applyFill="1" applyBorder="1"/>
    <xf numFmtId="0" fontId="0" fillId="0" borderId="11" xfId="0" applyBorder="1" applyAlignment="1">
      <alignment wrapText="1"/>
    </xf>
    <xf numFmtId="9" fontId="0" fillId="0" borderId="4" xfId="0" applyNumberFormat="1" applyBorder="1"/>
    <xf numFmtId="0" fontId="3" fillId="5" borderId="30" xfId="0" applyFont="1" applyFill="1" applyBorder="1" applyAlignment="1">
      <alignment wrapText="1"/>
    </xf>
    <xf numFmtId="0" fontId="0" fillId="0" borderId="8" xfId="0" applyBorder="1"/>
    <xf numFmtId="0" fontId="0" fillId="14" borderId="9" xfId="0" applyFill="1" applyBorder="1" applyAlignment="1">
      <alignment horizontal="center"/>
    </xf>
    <xf numFmtId="168" fontId="3" fillId="5" borderId="30" xfId="1" applyNumberFormat="1" applyFont="1" applyFill="1" applyBorder="1"/>
    <xf numFmtId="0" fontId="0" fillId="14" borderId="8" xfId="0" applyFill="1" applyBorder="1" applyAlignment="1">
      <alignment horizontal="center"/>
    </xf>
    <xf numFmtId="0" fontId="0" fillId="14" borderId="6" xfId="0" applyFill="1" applyBorder="1" applyAlignment="1">
      <alignment horizontal="center"/>
    </xf>
    <xf numFmtId="0" fontId="0" fillId="0" borderId="6" xfId="0" applyBorder="1" applyAlignment="1">
      <alignment wrapText="1"/>
    </xf>
    <xf numFmtId="0" fontId="0" fillId="0" borderId="4" xfId="0" applyBorder="1" applyAlignment="1">
      <alignment vertical="top" wrapText="1"/>
    </xf>
    <xf numFmtId="0" fontId="0" fillId="0" borderId="4" xfId="0" applyBorder="1" applyAlignment="1">
      <alignment wrapText="1"/>
    </xf>
    <xf numFmtId="0" fontId="0" fillId="0" borderId="11" xfId="0" applyBorder="1" applyAlignment="1">
      <alignment horizontal="center" vertical="center" wrapText="1"/>
    </xf>
    <xf numFmtId="0" fontId="3" fillId="5" borderId="30" xfId="0" applyFont="1" applyFill="1" applyBorder="1"/>
    <xf numFmtId="168" fontId="0" fillId="5" borderId="1" xfId="0" applyNumberFormat="1" applyFill="1" applyBorder="1"/>
    <xf numFmtId="0" fontId="0" fillId="0" borderId="31" xfId="0" applyBorder="1"/>
    <xf numFmtId="0" fontId="0" fillId="3" borderId="31" xfId="0" applyFill="1" applyBorder="1"/>
    <xf numFmtId="10" fontId="0" fillId="0" borderId="4" xfId="0" applyNumberFormat="1" applyBorder="1" applyAlignment="1">
      <alignment horizontal="center"/>
    </xf>
    <xf numFmtId="10" fontId="0" fillId="14" borderId="4" xfId="0" applyNumberFormat="1" applyFill="1" applyBorder="1" applyAlignment="1">
      <alignment horizontal="center"/>
    </xf>
    <xf numFmtId="168" fontId="3" fillId="0" borderId="4" xfId="1" applyNumberFormat="1" applyFont="1" applyFill="1" applyBorder="1" applyAlignment="1">
      <alignment horizontal="center"/>
    </xf>
    <xf numFmtId="9" fontId="0" fillId="0" borderId="11" xfId="0" applyNumberFormat="1" applyBorder="1"/>
    <xf numFmtId="0" fontId="31" fillId="6" borderId="0" xfId="0" applyFont="1" applyFill="1"/>
    <xf numFmtId="0" fontId="22" fillId="0" borderId="0" xfId="0" applyFont="1"/>
    <xf numFmtId="168" fontId="3" fillId="4" borderId="0" xfId="1" applyNumberFormat="1" applyFont="1" applyFill="1" applyBorder="1"/>
    <xf numFmtId="0" fontId="0" fillId="4" borderId="6" xfId="0" applyFill="1" applyBorder="1" applyAlignment="1">
      <alignment wrapText="1"/>
    </xf>
    <xf numFmtId="168" fontId="1" fillId="14" borderId="7" xfId="1" applyNumberFormat="1" applyFont="1" applyFill="1" applyBorder="1" applyAlignment="1">
      <alignment horizontal="center"/>
    </xf>
    <xf numFmtId="0" fontId="0" fillId="14" borderId="10" xfId="0" applyFill="1" applyBorder="1" applyAlignment="1">
      <alignment horizontal="center"/>
    </xf>
    <xf numFmtId="168" fontId="3" fillId="5" borderId="30" xfId="0" applyNumberFormat="1" applyFont="1" applyFill="1" applyBorder="1" applyAlignment="1">
      <alignment horizontal="center"/>
    </xf>
    <xf numFmtId="0" fontId="0" fillId="3" borderId="4" xfId="0" applyFill="1" applyBorder="1" applyAlignment="1">
      <alignment horizontal="center"/>
    </xf>
    <xf numFmtId="0" fontId="3" fillId="5" borderId="22" xfId="0" applyFont="1" applyFill="1" applyBorder="1" applyAlignment="1">
      <alignment horizontal="center" vertical="center" wrapText="1"/>
    </xf>
    <xf numFmtId="0" fontId="3" fillId="5" borderId="24" xfId="0" applyFont="1" applyFill="1" applyBorder="1" applyAlignment="1">
      <alignment horizontal="center" vertical="center"/>
    </xf>
    <xf numFmtId="168" fontId="3" fillId="5" borderId="23" xfId="0" applyNumberFormat="1" applyFont="1" applyFill="1" applyBorder="1" applyAlignment="1">
      <alignment horizontal="center" vertical="center"/>
    </xf>
    <xf numFmtId="168" fontId="3" fillId="5" borderId="26" xfId="0" applyNumberFormat="1" applyFont="1" applyFill="1" applyBorder="1" applyAlignment="1">
      <alignment horizontal="center" vertical="center"/>
    </xf>
    <xf numFmtId="168" fontId="3" fillId="0" borderId="0" xfId="0" applyNumberFormat="1" applyFont="1" applyAlignment="1">
      <alignment horizontal="center" vertical="center"/>
    </xf>
    <xf numFmtId="0" fontId="3" fillId="0" borderId="0" xfId="0" applyFont="1" applyAlignment="1">
      <alignment horizontal="center" vertical="center"/>
    </xf>
    <xf numFmtId="0" fontId="0" fillId="0" borderId="0" xfId="0" applyAlignment="1">
      <alignment horizontal="left" wrapText="1"/>
    </xf>
    <xf numFmtId="0" fontId="4" fillId="0" borderId="22" xfId="0" applyFont="1" applyBorder="1" applyAlignment="1">
      <alignment horizontal="center"/>
    </xf>
    <xf numFmtId="0" fontId="4" fillId="0" borderId="21" xfId="0" applyFont="1" applyBorder="1" applyAlignment="1">
      <alignment horizontal="center"/>
    </xf>
    <xf numFmtId="0" fontId="0" fillId="0" borderId="4" xfId="0" applyBorder="1" applyAlignment="1">
      <alignment horizontal="center"/>
    </xf>
    <xf numFmtId="168" fontId="3" fillId="0" borderId="28" xfId="0" applyNumberFormat="1" applyFont="1" applyBorder="1" applyAlignment="1">
      <alignment horizontal="center" vertical="center"/>
    </xf>
    <xf numFmtId="168" fontId="3" fillId="0" borderId="19" xfId="0" applyNumberFormat="1" applyFont="1" applyBorder="1" applyAlignment="1">
      <alignment horizontal="center" vertical="center"/>
    </xf>
    <xf numFmtId="0" fontId="3" fillId="0" borderId="28" xfId="0" applyFont="1" applyBorder="1" applyAlignment="1">
      <alignment horizontal="center" vertical="center" wrapText="1"/>
    </xf>
    <xf numFmtId="0" fontId="3" fillId="0" borderId="19" xfId="0" applyFont="1" applyBorder="1" applyAlignment="1">
      <alignment horizontal="center" vertical="center"/>
    </xf>
    <xf numFmtId="168" fontId="3" fillId="0" borderId="21" xfId="0" applyNumberFormat="1" applyFont="1" applyBorder="1" applyAlignment="1">
      <alignment horizontal="center" vertical="center"/>
    </xf>
    <xf numFmtId="168" fontId="3" fillId="0" borderId="25" xfId="0" applyNumberFormat="1" applyFont="1" applyBorder="1" applyAlignment="1">
      <alignment horizontal="center" vertical="center"/>
    </xf>
    <xf numFmtId="168" fontId="0" fillId="0" borderId="4" xfId="0" applyNumberFormat="1" applyBorder="1" applyAlignment="1">
      <alignment horizontal="center" vertical="center"/>
    </xf>
    <xf numFmtId="0" fontId="0" fillId="0" borderId="4" xfId="0" applyBorder="1" applyAlignment="1">
      <alignment horizontal="center" vertical="top" wrapText="1"/>
    </xf>
    <xf numFmtId="0" fontId="0" fillId="0" borderId="4" xfId="0" applyBorder="1" applyAlignment="1">
      <alignment horizontal="center" vertical="top"/>
    </xf>
    <xf numFmtId="165" fontId="0" fillId="0" borderId="7" xfId="0" applyNumberFormat="1" applyBorder="1" applyAlignment="1">
      <alignment horizontal="center"/>
    </xf>
    <xf numFmtId="165" fontId="0" fillId="0" borderId="5" xfId="0" applyNumberForma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10" xfId="0" applyFont="1" applyBorder="1" applyAlignment="1">
      <alignment horizontal="center"/>
    </xf>
    <xf numFmtId="0" fontId="0" fillId="0" borderId="13" xfId="0" applyBorder="1" applyAlignment="1">
      <alignment horizontal="left"/>
    </xf>
    <xf numFmtId="0" fontId="0" fillId="0" borderId="1" xfId="0" applyBorder="1" applyAlignment="1">
      <alignment horizontal="left"/>
    </xf>
    <xf numFmtId="165" fontId="0" fillId="0" borderId="13" xfId="2" applyNumberFormat="1" applyFont="1" applyBorder="1" applyAlignment="1"/>
    <xf numFmtId="165" fontId="0" fillId="0" borderId="10" xfId="2" applyNumberFormat="1" applyFont="1" applyBorder="1" applyAlignment="1"/>
    <xf numFmtId="0" fontId="0" fillId="0" borderId="14" xfId="0" applyBorder="1" applyAlignment="1">
      <alignment horizontal="left"/>
    </xf>
    <xf numFmtId="0" fontId="0" fillId="0" borderId="0" xfId="0" applyAlignment="1">
      <alignment horizontal="left"/>
    </xf>
    <xf numFmtId="165" fontId="0" fillId="0" borderId="14" xfId="2" applyNumberFormat="1" applyFont="1" applyBorder="1" applyAlignment="1">
      <alignment horizontal="center"/>
    </xf>
    <xf numFmtId="165" fontId="0" fillId="0" borderId="15" xfId="2" applyNumberFormat="1" applyFont="1" applyBorder="1" applyAlignment="1">
      <alignment horizontal="center"/>
    </xf>
    <xf numFmtId="165" fontId="0" fillId="0" borderId="14" xfId="0" applyNumberFormat="1" applyBorder="1" applyAlignment="1">
      <alignment horizontal="center"/>
    </xf>
    <xf numFmtId="165" fontId="0" fillId="0" borderId="15" xfId="0" applyNumberFormat="1" applyBorder="1" applyAlignment="1">
      <alignment horizontal="center"/>
    </xf>
    <xf numFmtId="0" fontId="0" fillId="0" borderId="14" xfId="0" applyBorder="1"/>
    <xf numFmtId="0" fontId="0" fillId="0" borderId="0" xfId="0"/>
    <xf numFmtId="165" fontId="0" fillId="0" borderId="14" xfId="2" applyNumberFormat="1" applyFont="1" applyBorder="1" applyAlignment="1"/>
    <xf numFmtId="165" fontId="0" fillId="0" borderId="15" xfId="2" applyNumberFormat="1" applyFont="1" applyBorder="1" applyAlignment="1"/>
    <xf numFmtId="0" fontId="0" fillId="0" borderId="2" xfId="0" applyBorder="1"/>
    <xf numFmtId="0" fontId="3" fillId="0" borderId="3" xfId="0" applyFont="1" applyBorder="1" applyAlignment="1">
      <alignment horizontal="left"/>
    </xf>
    <xf numFmtId="9" fontId="0" fillId="13" borderId="0" xfId="3" applyFont="1" applyFill="1" applyAlignment="1">
      <alignment horizontal="center"/>
    </xf>
    <xf numFmtId="0" fontId="0" fillId="13" borderId="0" xfId="0" applyFill="1" applyAlignment="1">
      <alignment horizontal="center" wrapText="1"/>
    </xf>
    <xf numFmtId="0" fontId="0" fillId="13" borderId="0" xfId="0" applyFill="1" applyAlignment="1">
      <alignment horizontal="center"/>
    </xf>
    <xf numFmtId="0" fontId="0" fillId="0" borderId="1" xfId="0" applyBorder="1"/>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za\OneDrive\Escritorio\MBA%20UdeSA\TFG\Proyecci&#243;n%20del%20negocio%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za\Downloads\Proyecci&#243;n%20del%20negocio%20V6_ma%20re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cado"/>
      <sheetName val="Precio y Costos"/>
      <sheetName val="Inv. Inicial y Amortizaciones"/>
      <sheetName val="EERR"/>
      <sheetName val="FCF"/>
      <sheetName val="Hoja5"/>
    </sheetNames>
    <sheetDataSet>
      <sheetData sheetId="0" refreshError="1"/>
      <sheetData sheetId="1">
        <row r="3">
          <cell r="B3" t="str">
            <v>Pesimista</v>
          </cell>
          <cell r="C3">
            <v>0.75</v>
          </cell>
        </row>
        <row r="4">
          <cell r="D4">
            <v>600</v>
          </cell>
        </row>
        <row r="11">
          <cell r="B11" t="str">
            <v>Optimista</v>
          </cell>
          <cell r="C11">
            <v>0.75</v>
          </cell>
        </row>
      </sheetData>
      <sheetData sheetId="2" refreshError="1"/>
      <sheetData sheetId="3">
        <row r="6">
          <cell r="O6">
            <v>89</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cado Revision"/>
      <sheetName val="Mercado"/>
      <sheetName val="Precio y Costos"/>
      <sheetName val="Inv. Inicial y Amortizaciones"/>
      <sheetName val="EERR"/>
      <sheetName val="FCF"/>
    </sheetNames>
    <sheetDataSet>
      <sheetData sheetId="0"/>
      <sheetData sheetId="1"/>
      <sheetData sheetId="2">
        <row r="12">
          <cell r="D12">
            <v>580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bae.com/economia/2022/08/07/que-es-hoy-ser-de-clase-media-resignacion-consumos-efimeros-y-la-aspiracion-de-perder-lo-menos-posible/" TargetMode="External"/><Relationship Id="rId2" Type="http://schemas.openxmlformats.org/officeDocument/2006/relationships/hyperlink" Target="https://www.estadisticaciudad.gob.ar/eyc/wp-content/uploads/2023/06/ir_2023_1773.pdf" TargetMode="External"/><Relationship Id="rId1" Type="http://schemas.openxmlformats.org/officeDocument/2006/relationships/hyperlink" Target="https://www.infobae.com/economia/2022/08/07/que-es-hoy-ser-de-clase-media-resignacion-consumos-efimeros-y-la-aspiracion-de-perder-lo-menos-posibl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ww.estadisticaciudad.gob.ar/eyc/wp-content/uploads/2023/06/ir_2023_177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atos.gob.ar/series/api/series/?ids=tn_arg" TargetMode="External"/><Relationship Id="rId2" Type="http://schemas.openxmlformats.org/officeDocument/2006/relationships/hyperlink" Target="https://www.estadisticaciudad.gob.ar/eyc/wp-content/uploads/2023/06/ir_2023_1773.pdf" TargetMode="External"/><Relationship Id="rId1" Type="http://schemas.openxmlformats.org/officeDocument/2006/relationships/hyperlink" Target="https://www.infobae.com/economia/2022/08/07/que-es-hoy-ser-de-clase-media-resignacion-consumos-efimeros-y-la-aspiracion-de-perder-lo-menos-posibl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pages.stern.nyu.edu/~adamodar/New_Home_Page/datafile/Betas.html" TargetMode="External"/><Relationship Id="rId1" Type="http://schemas.openxmlformats.org/officeDocument/2006/relationships/hyperlink" Target="https://www.cnbc.com/quotes/US5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2"/>
  <sheetViews>
    <sheetView showGridLines="0" tabSelected="1" zoomScaleNormal="100" workbookViewId="0">
      <selection activeCell="A15" sqref="A15"/>
    </sheetView>
  </sheetViews>
  <sheetFormatPr baseColWidth="10" defaultColWidth="11.42578125" defaultRowHeight="15" x14ac:dyDescent="0.25"/>
  <cols>
    <col min="2" max="2" width="38.7109375" customWidth="1"/>
    <col min="3" max="11" width="12.7109375" customWidth="1"/>
    <col min="12" max="12" width="14.140625" bestFit="1" customWidth="1"/>
    <col min="13" max="13" width="16.85546875" bestFit="1" customWidth="1"/>
    <col min="14" max="14" width="14.7109375" bestFit="1" customWidth="1"/>
    <col min="15" max="15" width="13.140625" customWidth="1"/>
    <col min="16" max="16" width="3.28515625" customWidth="1"/>
  </cols>
  <sheetData>
    <row r="1" spans="1:19" ht="15.75" thickBot="1" x14ac:dyDescent="0.3"/>
    <row r="2" spans="1:19" ht="15.75" thickBot="1" x14ac:dyDescent="0.3">
      <c r="B2" s="48" t="s">
        <v>99</v>
      </c>
      <c r="C2" s="73">
        <f>'Precio y Costos'!D12</f>
        <v>580</v>
      </c>
      <c r="Q2" t="s">
        <v>28</v>
      </c>
    </row>
    <row r="3" spans="1:19" ht="15.75" thickBot="1" x14ac:dyDescent="0.3">
      <c r="A3" s="1" t="s">
        <v>29</v>
      </c>
      <c r="B3" t="s">
        <v>228</v>
      </c>
      <c r="L3" s="218">
        <f>1-8.99%</f>
        <v>0.91010000000000002</v>
      </c>
      <c r="M3" s="219">
        <v>0.1</v>
      </c>
      <c r="N3" s="219">
        <v>0.05</v>
      </c>
      <c r="O3" s="220">
        <v>0.11799999999999999</v>
      </c>
      <c r="Q3" s="52" t="s">
        <v>76</v>
      </c>
    </row>
    <row r="4" spans="1:19" x14ac:dyDescent="0.25">
      <c r="D4" s="20" t="s">
        <v>214</v>
      </c>
      <c r="E4" s="20" t="s">
        <v>215</v>
      </c>
      <c r="H4" s="97" t="s">
        <v>12</v>
      </c>
      <c r="I4" s="97"/>
      <c r="J4" s="20" t="s">
        <v>27</v>
      </c>
      <c r="K4" s="16" t="s">
        <v>30</v>
      </c>
      <c r="L4" s="20" t="s">
        <v>70</v>
      </c>
      <c r="M4" s="20" t="s">
        <v>69</v>
      </c>
      <c r="N4" s="20" t="s">
        <v>117</v>
      </c>
      <c r="O4" s="20" t="s">
        <v>93</v>
      </c>
      <c r="Q4" s="52" t="s">
        <v>92</v>
      </c>
      <c r="S4" s="12"/>
    </row>
    <row r="5" spans="1:19" x14ac:dyDescent="0.25">
      <c r="H5" s="11" t="s">
        <v>25</v>
      </c>
      <c r="I5" s="18">
        <v>139975000</v>
      </c>
      <c r="J5" s="16" t="s">
        <v>31</v>
      </c>
      <c r="K5" s="16">
        <v>2020</v>
      </c>
      <c r="L5" s="32"/>
      <c r="M5" s="32"/>
      <c r="N5" s="32"/>
    </row>
    <row r="6" spans="1:19" x14ac:dyDescent="0.25">
      <c r="A6" s="212" t="s">
        <v>26</v>
      </c>
      <c r="B6" s="209" t="s">
        <v>234</v>
      </c>
      <c r="C6" s="209"/>
      <c r="D6" s="213">
        <f>M6</f>
        <v>68440</v>
      </c>
      <c r="E6" s="214"/>
      <c r="H6" s="23" t="s">
        <v>24</v>
      </c>
      <c r="I6" s="19">
        <v>752000</v>
      </c>
      <c r="J6" s="16" t="s">
        <v>31</v>
      </c>
      <c r="K6" s="16">
        <v>2020</v>
      </c>
      <c r="L6" s="32">
        <f>ROUND(I6*$L$3,0)</f>
        <v>684395</v>
      </c>
      <c r="M6" s="210">
        <f>+ROUND(L6*M3,0)</f>
        <v>68440</v>
      </c>
      <c r="N6" s="32">
        <f>ROUND(M6*$N$3,0)</f>
        <v>3422</v>
      </c>
    </row>
    <row r="7" spans="1:19" x14ac:dyDescent="0.25">
      <c r="A7" s="107"/>
      <c r="B7" s="4"/>
      <c r="C7" s="4"/>
      <c r="D7" s="215"/>
      <c r="E7" s="216">
        <f>D6*C2</f>
        <v>39695200</v>
      </c>
      <c r="H7" s="17" t="s">
        <v>23</v>
      </c>
      <c r="I7" s="15">
        <f>C27</f>
        <v>187506.75719999999</v>
      </c>
      <c r="J7" s="16" t="s">
        <v>22</v>
      </c>
      <c r="K7" s="16"/>
      <c r="L7" s="32">
        <f>I7*$L$3</f>
        <v>170649.89972772001</v>
      </c>
      <c r="M7" s="210">
        <f>L7*$M$3</f>
        <v>17064.989972772</v>
      </c>
      <c r="N7" s="32">
        <f>M7*$N$3</f>
        <v>853.24949863860002</v>
      </c>
      <c r="O7" s="72"/>
    </row>
    <row r="8" spans="1:19" x14ac:dyDescent="0.25">
      <c r="D8" s="72"/>
      <c r="L8" s="72"/>
      <c r="M8" s="72"/>
      <c r="N8" s="72"/>
      <c r="O8" s="72"/>
    </row>
    <row r="9" spans="1:19" x14ac:dyDescent="0.25">
      <c r="A9" s="212" t="s">
        <v>216</v>
      </c>
      <c r="B9" s="209" t="s">
        <v>235</v>
      </c>
      <c r="C9" s="209"/>
      <c r="D9" s="213">
        <f>M7</f>
        <v>17064.989972772</v>
      </c>
      <c r="E9" s="214"/>
      <c r="H9" s="11" t="s">
        <v>19</v>
      </c>
      <c r="I9" s="19">
        <f>G27</f>
        <v>26534.577500000003</v>
      </c>
      <c r="J9" s="16" t="s">
        <v>22</v>
      </c>
      <c r="L9" s="32">
        <f>I9*$L$3</f>
        <v>24149.118982750002</v>
      </c>
      <c r="M9" s="32">
        <f>L9*$M$3</f>
        <v>2414.9118982750001</v>
      </c>
      <c r="N9" s="32"/>
      <c r="O9" s="211">
        <f>ROUND(M9*O3,0)</f>
        <v>285</v>
      </c>
    </row>
    <row r="10" spans="1:19" x14ac:dyDescent="0.25">
      <c r="A10" s="107"/>
      <c r="B10" s="4"/>
      <c r="C10" s="4"/>
      <c r="D10" s="215"/>
      <c r="E10" s="216">
        <f>D9*C2</f>
        <v>9897694.1842077598</v>
      </c>
      <c r="H10" s="11" t="s">
        <v>20</v>
      </c>
      <c r="I10" s="18">
        <f>D27</f>
        <v>116087.4993</v>
      </c>
      <c r="J10" s="16" t="s">
        <v>22</v>
      </c>
      <c r="L10" s="32">
        <f>I10*$L$3</f>
        <v>105651.23311293</v>
      </c>
      <c r="M10" s="32">
        <f>L10*$M$3</f>
        <v>10565.123311293</v>
      </c>
      <c r="N10" s="210">
        <f>ROUND(M10*$N$3,0)</f>
        <v>528</v>
      </c>
      <c r="O10" s="72"/>
    </row>
    <row r="11" spans="1:19" x14ac:dyDescent="0.25">
      <c r="D11" s="72"/>
      <c r="H11" s="11" t="s">
        <v>61</v>
      </c>
      <c r="I11" s="33">
        <f>F27</f>
        <v>3196.9139</v>
      </c>
      <c r="J11" s="16" t="s">
        <v>22</v>
      </c>
      <c r="L11" s="32"/>
      <c r="M11" s="32"/>
      <c r="N11" s="32"/>
      <c r="O11" s="72"/>
    </row>
    <row r="12" spans="1:19" x14ac:dyDescent="0.25">
      <c r="D12" s="72"/>
      <c r="H12" s="17" t="s">
        <v>17</v>
      </c>
      <c r="I12" s="17">
        <v>6219</v>
      </c>
      <c r="J12" s="16" t="s">
        <v>16</v>
      </c>
      <c r="L12" s="32">
        <f>I12*$L$3</f>
        <v>5659.9119000000001</v>
      </c>
      <c r="M12" s="32">
        <f>L12*$M$3</f>
        <v>565.99119000000007</v>
      </c>
      <c r="N12" s="32">
        <f>M12*$N$3</f>
        <v>28.299559500000004</v>
      </c>
      <c r="O12" s="72"/>
    </row>
    <row r="13" spans="1:19" x14ac:dyDescent="0.25">
      <c r="A13" s="212" t="s">
        <v>325</v>
      </c>
      <c r="B13" s="209" t="s">
        <v>218</v>
      </c>
      <c r="C13" s="209"/>
      <c r="D13" s="213">
        <f>N10+O9</f>
        <v>813</v>
      </c>
      <c r="E13" s="214"/>
      <c r="L13" s="72"/>
      <c r="M13" s="72"/>
      <c r="N13" s="72"/>
      <c r="O13" s="72"/>
    </row>
    <row r="14" spans="1:19" x14ac:dyDescent="0.25">
      <c r="A14" s="107"/>
      <c r="B14" s="4"/>
      <c r="C14" s="4"/>
      <c r="D14" s="4"/>
      <c r="E14" s="216">
        <f>D13*C2</f>
        <v>471540</v>
      </c>
      <c r="F14" s="1"/>
      <c r="G14" s="1"/>
      <c r="H14" s="14" t="s">
        <v>14</v>
      </c>
      <c r="I14" s="14">
        <v>2316</v>
      </c>
      <c r="J14" s="16" t="s">
        <v>13</v>
      </c>
      <c r="L14" s="32">
        <f>I14*$L$3</f>
        <v>2107.7916</v>
      </c>
      <c r="M14" s="32">
        <f>L14*$M$3</f>
        <v>210.77916000000002</v>
      </c>
      <c r="N14" s="32">
        <f>M14*$N$3</f>
        <v>10.538958000000001</v>
      </c>
      <c r="O14" s="72"/>
    </row>
    <row r="15" spans="1:19" x14ac:dyDescent="0.25">
      <c r="H15" s="14" t="s">
        <v>89</v>
      </c>
      <c r="I15" s="14">
        <v>2141</v>
      </c>
      <c r="J15" s="13" t="s">
        <v>11</v>
      </c>
      <c r="L15" s="32"/>
      <c r="M15" s="32">
        <f>I15*M3</f>
        <v>214.10000000000002</v>
      </c>
      <c r="N15" s="72">
        <f>M15*N3</f>
        <v>10.705000000000002</v>
      </c>
      <c r="O15" s="72"/>
    </row>
    <row r="17" spans="1:18" x14ac:dyDescent="0.25">
      <c r="I17" t="s">
        <v>96</v>
      </c>
      <c r="J17" t="s">
        <v>94</v>
      </c>
    </row>
    <row r="18" spans="1:18" x14ac:dyDescent="0.25">
      <c r="J18" t="s">
        <v>95</v>
      </c>
    </row>
    <row r="19" spans="1:18" x14ac:dyDescent="0.25">
      <c r="J19" s="98" t="s">
        <v>90</v>
      </c>
      <c r="K19" s="98"/>
      <c r="L19" s="98"/>
      <c r="M19" s="98"/>
    </row>
    <row r="20" spans="1:18" ht="15" customHeight="1" x14ac:dyDescent="0.25">
      <c r="J20" s="315" t="s">
        <v>168</v>
      </c>
      <c r="K20" s="315"/>
      <c r="L20" s="315"/>
      <c r="M20" s="315"/>
      <c r="N20" s="315"/>
      <c r="O20" s="315"/>
      <c r="P20" s="315"/>
      <c r="Q20" s="315"/>
      <c r="R20" s="315"/>
    </row>
    <row r="21" spans="1:18" ht="15" customHeight="1" x14ac:dyDescent="0.25"/>
    <row r="22" spans="1:18" x14ac:dyDescent="0.25">
      <c r="A22" s="1" t="s">
        <v>169</v>
      </c>
    </row>
    <row r="23" spans="1:18" ht="15" customHeight="1" x14ac:dyDescent="0.25"/>
    <row r="24" spans="1:18" x14ac:dyDescent="0.25">
      <c r="C24" s="35" t="s">
        <v>21</v>
      </c>
      <c r="D24" s="35" t="s">
        <v>20</v>
      </c>
      <c r="E24" s="36" t="s">
        <v>17</v>
      </c>
      <c r="F24" s="36" t="s">
        <v>61</v>
      </c>
      <c r="G24" s="36" t="s">
        <v>19</v>
      </c>
    </row>
    <row r="25" spans="1:18" ht="15" customHeight="1" x14ac:dyDescent="0.25">
      <c r="B25" s="37" t="s">
        <v>18</v>
      </c>
      <c r="C25" s="38">
        <v>17523996</v>
      </c>
      <c r="D25" s="39">
        <v>10849299</v>
      </c>
      <c r="E25" s="40"/>
      <c r="F25" s="40">
        <v>298777</v>
      </c>
      <c r="G25" s="40">
        <v>3121715</v>
      </c>
      <c r="H25" t="s">
        <v>32</v>
      </c>
    </row>
    <row r="26" spans="1:18" x14ac:dyDescent="0.25">
      <c r="B26" s="41" t="s">
        <v>15</v>
      </c>
      <c r="C26" s="42">
        <f>10.7/1000</f>
        <v>1.0699999999999999E-2</v>
      </c>
      <c r="D26" s="42">
        <f t="shared" ref="D26:F26" si="0">10.7/1000</f>
        <v>1.0699999999999999E-2</v>
      </c>
      <c r="E26" s="42"/>
      <c r="F26" s="42">
        <f t="shared" si="0"/>
        <v>1.0699999999999999E-2</v>
      </c>
      <c r="G26" s="43">
        <f>8.5/1000</f>
        <v>8.5000000000000006E-3</v>
      </c>
      <c r="H26" t="s">
        <v>98</v>
      </c>
    </row>
    <row r="27" spans="1:18" x14ac:dyDescent="0.25">
      <c r="B27" s="44" t="s">
        <v>12</v>
      </c>
      <c r="C27" s="45">
        <f>C25*C26</f>
        <v>187506.75719999999</v>
      </c>
      <c r="D27" s="45">
        <f t="shared" ref="D27:G27" si="1">D25*D26</f>
        <v>116087.4993</v>
      </c>
      <c r="E27" s="45">
        <f>I12</f>
        <v>6219</v>
      </c>
      <c r="F27" s="45">
        <f t="shared" si="1"/>
        <v>3196.9139</v>
      </c>
      <c r="G27" s="46">
        <f t="shared" si="1"/>
        <v>26534.577500000003</v>
      </c>
    </row>
    <row r="28" spans="1:18" x14ac:dyDescent="0.25">
      <c r="B28" s="42" t="s">
        <v>97</v>
      </c>
      <c r="C28" s="77">
        <f>C27*$L$3</f>
        <v>170649.89972772001</v>
      </c>
      <c r="D28" s="77">
        <f>D27*$L$3</f>
        <v>105651.23311293</v>
      </c>
      <c r="E28" s="77">
        <f>E27*$L$3</f>
        <v>5659.9119000000001</v>
      </c>
      <c r="F28" s="77">
        <f>F27*$L$3</f>
        <v>2909.51134039</v>
      </c>
      <c r="G28" s="77">
        <f>G27*$L$3</f>
        <v>24149.118982750002</v>
      </c>
      <c r="I28" s="2"/>
    </row>
    <row r="29" spans="1:18" ht="30.75" thickBot="1" x14ac:dyDescent="0.3">
      <c r="B29" s="217" t="s">
        <v>75</v>
      </c>
      <c r="C29" s="47">
        <f>+M3</f>
        <v>0.1</v>
      </c>
    </row>
    <row r="30" spans="1:18" ht="15.75" thickBot="1" x14ac:dyDescent="0.3">
      <c r="B30" s="48" t="s">
        <v>219</v>
      </c>
      <c r="C30" s="49">
        <f>+ROUND(C28*$C$29,0)</f>
        <v>17065</v>
      </c>
      <c r="D30" s="49">
        <f>+ROUND(D28*$C$29,0)</f>
        <v>10565</v>
      </c>
      <c r="E30" s="49">
        <f>+ROUND(E28*$C$29,0)</f>
        <v>566</v>
      </c>
      <c r="F30" s="49">
        <f>+ROUND(F28*$C$29,0)</f>
        <v>291</v>
      </c>
      <c r="G30" s="49">
        <f>+ROUND(G28*$C$29,0)</f>
        <v>2415</v>
      </c>
    </row>
    <row r="31" spans="1:18" x14ac:dyDescent="0.25">
      <c r="B31" s="217" t="s">
        <v>62</v>
      </c>
      <c r="C31" s="47">
        <f>+N3</f>
        <v>0.05</v>
      </c>
      <c r="D31" s="47">
        <f>+N3</f>
        <v>0.05</v>
      </c>
      <c r="E31" s="47">
        <f>+N3</f>
        <v>0.05</v>
      </c>
      <c r="F31" s="75">
        <f>+N3</f>
        <v>0.05</v>
      </c>
      <c r="G31" s="76">
        <f>+O3</f>
        <v>0.11799999999999999</v>
      </c>
      <c r="H31" s="52" t="s">
        <v>76</v>
      </c>
    </row>
    <row r="32" spans="1:18" x14ac:dyDescent="0.25">
      <c r="B32" s="217" t="s">
        <v>103</v>
      </c>
      <c r="C32" s="47">
        <v>0.17</v>
      </c>
      <c r="D32" s="47">
        <v>0.17</v>
      </c>
      <c r="E32" s="47">
        <v>0.17</v>
      </c>
      <c r="F32" s="47">
        <v>0.17</v>
      </c>
      <c r="G32" s="47">
        <v>0.17</v>
      </c>
      <c r="H32" s="52" t="s">
        <v>92</v>
      </c>
    </row>
    <row r="33" spans="2:8" x14ac:dyDescent="0.25">
      <c r="D33" s="2"/>
      <c r="E33" s="2"/>
      <c r="F33" s="152"/>
      <c r="H33" s="52"/>
    </row>
    <row r="34" spans="2:8" x14ac:dyDescent="0.25">
      <c r="H34" s="52"/>
    </row>
    <row r="35" spans="2:8" ht="75" customHeight="1" x14ac:dyDescent="0.25">
      <c r="B35" s="326" t="s">
        <v>100</v>
      </c>
      <c r="C35" s="325">
        <f>C28*C31</f>
        <v>8532.4949863860002</v>
      </c>
      <c r="D35" s="325">
        <f>D28*D31</f>
        <v>5282.5616556465002</v>
      </c>
      <c r="E35" s="325">
        <f>E28*E31</f>
        <v>282.99559500000004</v>
      </c>
      <c r="F35" s="325">
        <f>F28*F31</f>
        <v>145.47556701950001</v>
      </c>
      <c r="G35" s="325">
        <f>G28*G31</f>
        <v>2849.5960399645001</v>
      </c>
    </row>
    <row r="36" spans="2:8" ht="15" hidden="1" customHeight="1" x14ac:dyDescent="0.25">
      <c r="B36" s="326"/>
      <c r="C36" s="325"/>
      <c r="D36" s="325"/>
      <c r="E36" s="325"/>
      <c r="F36" s="325"/>
      <c r="G36" s="325"/>
    </row>
    <row r="37" spans="2:8" x14ac:dyDescent="0.25">
      <c r="B37" s="326" t="s">
        <v>102</v>
      </c>
      <c r="C37" s="325">
        <f>C28*C32</f>
        <v>29010.482953712402</v>
      </c>
      <c r="D37" s="325">
        <f>D28*D32</f>
        <v>17960.7096291981</v>
      </c>
      <c r="E37" s="325">
        <f>E28*E32</f>
        <v>962.18502300000011</v>
      </c>
      <c r="F37" s="325">
        <f>F28*F32</f>
        <v>494.61692786630005</v>
      </c>
      <c r="G37" s="325">
        <f>G28*G32</f>
        <v>4105.3502270675008</v>
      </c>
    </row>
    <row r="38" spans="2:8" x14ac:dyDescent="0.25">
      <c r="B38" s="327"/>
      <c r="C38" s="325"/>
      <c r="D38" s="325"/>
      <c r="E38" s="325"/>
      <c r="F38" s="325"/>
      <c r="G38" s="325"/>
    </row>
    <row r="39" spans="2:8" x14ac:dyDescent="0.25">
      <c r="B39" s="327"/>
      <c r="C39" s="325"/>
      <c r="D39" s="325"/>
      <c r="E39" s="325"/>
      <c r="F39" s="325"/>
      <c r="G39" s="325"/>
      <c r="H39" s="74"/>
    </row>
    <row r="40" spans="2:8" x14ac:dyDescent="0.25">
      <c r="B40" s="327"/>
      <c r="C40" s="325"/>
      <c r="D40" s="325"/>
      <c r="E40" s="325"/>
      <c r="F40" s="325"/>
      <c r="G40" s="325"/>
    </row>
    <row r="41" spans="2:8" ht="15.75" thickBot="1" x14ac:dyDescent="0.3"/>
    <row r="42" spans="2:8" ht="15.75" customHeight="1" x14ac:dyDescent="0.25">
      <c r="B42" s="321" t="s">
        <v>104</v>
      </c>
      <c r="C42" s="319">
        <f>C35*$C$29</f>
        <v>853.24949863860002</v>
      </c>
      <c r="D42" s="323">
        <f>D35*$C$29</f>
        <v>528.25616556465002</v>
      </c>
      <c r="E42" s="319">
        <f>E35*$C$29</f>
        <v>28.299559500000004</v>
      </c>
      <c r="F42" s="323">
        <f>F35*$C$29</f>
        <v>14.547556701950001</v>
      </c>
      <c r="G42" s="319">
        <f>G35*$C$29</f>
        <v>284.95960399645003</v>
      </c>
    </row>
    <row r="43" spans="2:8" ht="27.75" customHeight="1" thickBot="1" x14ac:dyDescent="0.3">
      <c r="B43" s="322"/>
      <c r="C43" s="320"/>
      <c r="D43" s="324"/>
      <c r="E43" s="320"/>
      <c r="F43" s="324"/>
      <c r="G43" s="320"/>
    </row>
    <row r="44" spans="2:8" ht="15" customHeight="1" x14ac:dyDescent="0.25">
      <c r="B44" s="321" t="s">
        <v>105</v>
      </c>
      <c r="C44" s="319">
        <f>C37*$C$29</f>
        <v>2901.0482953712403</v>
      </c>
      <c r="D44" s="323">
        <f>D37*$D$32</f>
        <v>3053.3206369636773</v>
      </c>
      <c r="E44" s="319">
        <f>E37*$D$32</f>
        <v>163.57145391000003</v>
      </c>
      <c r="F44" s="323">
        <f>F37*$D$32</f>
        <v>84.084877737271015</v>
      </c>
      <c r="G44" s="319">
        <f>G37*$D$32</f>
        <v>697.90953860147522</v>
      </c>
    </row>
    <row r="45" spans="2:8" ht="15.75" thickBot="1" x14ac:dyDescent="0.3">
      <c r="B45" s="322"/>
      <c r="C45" s="320"/>
      <c r="D45" s="324"/>
      <c r="E45" s="320"/>
      <c r="F45" s="324"/>
      <c r="G45" s="320"/>
    </row>
    <row r="46" spans="2:8" ht="15.75" thickBot="1" x14ac:dyDescent="0.3">
      <c r="B46" s="189"/>
      <c r="C46" s="188"/>
      <c r="D46" s="188"/>
      <c r="E46" s="188"/>
      <c r="F46" s="188"/>
      <c r="G46" s="188"/>
    </row>
    <row r="47" spans="2:8" x14ac:dyDescent="0.25">
      <c r="B47" s="309" t="s">
        <v>220</v>
      </c>
      <c r="C47" s="311">
        <f>D42+G42</f>
        <v>813.21576956110005</v>
      </c>
      <c r="D47" s="188"/>
      <c r="E47" s="188"/>
      <c r="F47" s="188"/>
      <c r="G47" s="188"/>
    </row>
    <row r="48" spans="2:8" ht="15.75" thickBot="1" x14ac:dyDescent="0.3">
      <c r="B48" s="310"/>
      <c r="C48" s="312"/>
      <c r="D48" s="188"/>
      <c r="E48" s="188"/>
      <c r="F48" s="188"/>
      <c r="G48" s="188"/>
    </row>
    <row r="49" spans="2:17" ht="15.75" thickBot="1" x14ac:dyDescent="0.3"/>
    <row r="50" spans="2:17" x14ac:dyDescent="0.25">
      <c r="B50" s="309" t="s">
        <v>221</v>
      </c>
      <c r="C50" s="311">
        <f>C47+D44+G44</f>
        <v>4564.4459451262528</v>
      </c>
      <c r="D50" s="313"/>
      <c r="E50" s="313"/>
      <c r="F50" s="313"/>
      <c r="G50" s="313"/>
    </row>
    <row r="51" spans="2:17" ht="15.75" thickBot="1" x14ac:dyDescent="0.3">
      <c r="B51" s="310"/>
      <c r="C51" s="312"/>
      <c r="D51" s="314"/>
      <c r="E51" s="314"/>
      <c r="F51" s="314"/>
      <c r="G51" s="314"/>
    </row>
    <row r="52" spans="2:17" ht="15.75" thickBot="1" x14ac:dyDescent="0.3"/>
    <row r="53" spans="2:17" ht="30.75" thickBot="1" x14ac:dyDescent="0.3">
      <c r="B53" s="93" t="s">
        <v>222</v>
      </c>
      <c r="C53" s="79">
        <f>C47*C2</f>
        <v>471665.14634543803</v>
      </c>
      <c r="D53" s="80"/>
      <c r="E53" s="80"/>
      <c r="F53" s="80"/>
      <c r="G53" s="80"/>
    </row>
    <row r="54" spans="2:17" ht="15.75" thickBot="1" x14ac:dyDescent="0.3">
      <c r="B54" s="29"/>
      <c r="C54" s="78"/>
      <c r="G54" s="28"/>
    </row>
    <row r="55" spans="2:17" ht="30.75" thickBot="1" x14ac:dyDescent="0.3">
      <c r="B55" s="201" t="s">
        <v>233</v>
      </c>
      <c r="C55" s="205">
        <f>C50*C2</f>
        <v>2647378.6481732265</v>
      </c>
      <c r="G55" s="28"/>
    </row>
    <row r="56" spans="2:17" ht="15.75" thickBot="1" x14ac:dyDescent="0.3">
      <c r="C56" s="28"/>
      <c r="D56" s="28"/>
      <c r="E56" s="28"/>
      <c r="F56" s="28"/>
      <c r="G56" s="28"/>
    </row>
    <row r="57" spans="2:17" ht="15.75" customHeight="1" thickBot="1" x14ac:dyDescent="0.3">
      <c r="B57" s="50" t="s">
        <v>232</v>
      </c>
      <c r="C57" s="51"/>
      <c r="D57" s="51"/>
      <c r="E57" s="53">
        <v>0.5</v>
      </c>
      <c r="F57" s="315" t="s">
        <v>101</v>
      </c>
      <c r="G57" s="315"/>
      <c r="H57" s="315"/>
      <c r="I57" s="315"/>
      <c r="J57" s="315"/>
      <c r="K57" s="315"/>
      <c r="L57" s="315"/>
      <c r="M57" s="315"/>
      <c r="N57" s="315"/>
      <c r="O57" s="315"/>
      <c r="P57" s="315"/>
      <c r="Q57" s="315"/>
    </row>
    <row r="58" spans="2:17" ht="15.75" thickBot="1" x14ac:dyDescent="0.3">
      <c r="E58" s="187"/>
      <c r="F58" s="315"/>
      <c r="G58" s="315"/>
      <c r="H58" s="315"/>
      <c r="I58" s="315"/>
      <c r="J58" s="315"/>
      <c r="K58" s="315"/>
      <c r="L58" s="315"/>
      <c r="M58" s="315"/>
      <c r="N58" s="315"/>
      <c r="O58" s="315"/>
      <c r="P58" s="315"/>
      <c r="Q58" s="315"/>
    </row>
    <row r="59" spans="2:17" ht="15.75" thickBot="1" x14ac:dyDescent="0.3">
      <c r="B59" s="50" t="s">
        <v>247</v>
      </c>
      <c r="C59" s="51"/>
      <c r="D59" s="51"/>
      <c r="E59" s="53">
        <v>0.25</v>
      </c>
      <c r="F59" s="187"/>
      <c r="G59" s="187"/>
      <c r="H59" s="187"/>
      <c r="I59" s="187"/>
      <c r="J59" s="187"/>
      <c r="K59" s="187"/>
      <c r="L59" s="187"/>
      <c r="M59" s="187"/>
      <c r="N59" s="187"/>
      <c r="O59" s="187"/>
      <c r="P59" s="187"/>
      <c r="Q59" s="187"/>
    </row>
    <row r="60" spans="2:17" x14ac:dyDescent="0.25">
      <c r="G60" s="208" t="s">
        <v>239</v>
      </c>
      <c r="H60" s="82"/>
      <c r="I60" s="82"/>
      <c r="J60" s="82"/>
      <c r="K60" s="83"/>
    </row>
    <row r="61" spans="2:17" ht="15.75" thickBot="1" x14ac:dyDescent="0.3">
      <c r="G61" s="206" t="s">
        <v>240</v>
      </c>
      <c r="H61" s="20" t="s">
        <v>241</v>
      </c>
      <c r="I61" s="20" t="s">
        <v>242</v>
      </c>
      <c r="J61" s="20" t="s">
        <v>243</v>
      </c>
      <c r="K61" s="207" t="s">
        <v>244</v>
      </c>
    </row>
    <row r="62" spans="2:17" ht="15.75" thickBot="1" x14ac:dyDescent="0.3">
      <c r="B62" s="54" t="s">
        <v>112</v>
      </c>
      <c r="C62" s="81">
        <f>C47*E57</f>
        <v>406.60788478055002</v>
      </c>
      <c r="D62" s="5">
        <f>+C2*C62</f>
        <v>235832.57317271901</v>
      </c>
      <c r="E62" t="s">
        <v>249</v>
      </c>
      <c r="G62" s="221">
        <f>+G63/$C$62</f>
        <v>0.21888409775436132</v>
      </c>
      <c r="H62" s="222">
        <f t="shared" ref="H62:K62" si="2">+H63/$C$62</f>
        <v>0.34923080765302594</v>
      </c>
      <c r="I62" s="222">
        <f t="shared" si="2"/>
        <v>0.60008673991083328</v>
      </c>
      <c r="J62" s="222">
        <f t="shared" si="2"/>
        <v>1.0009643571463489</v>
      </c>
      <c r="K62" s="223">
        <f t="shared" si="2"/>
        <v>1.0009643571463489</v>
      </c>
    </row>
    <row r="63" spans="2:17" ht="15.75" thickBot="1" x14ac:dyDescent="0.3">
      <c r="B63" s="70"/>
      <c r="C63" s="29"/>
      <c r="G63" s="224">
        <f>+EERR!O7</f>
        <v>89</v>
      </c>
      <c r="H63" s="225">
        <f>+EERR!Q6</f>
        <v>142</v>
      </c>
      <c r="I63" s="225">
        <f>+EERR!S6</f>
        <v>244</v>
      </c>
      <c r="J63" s="225">
        <f>+EERR!U6</f>
        <v>407</v>
      </c>
      <c r="K63" s="226">
        <f>+EERR!W6</f>
        <v>407</v>
      </c>
      <c r="L63" s="3" t="s">
        <v>248</v>
      </c>
    </row>
    <row r="64" spans="2:17" ht="15.75" thickBot="1" x14ac:dyDescent="0.3">
      <c r="B64" s="200" t="s">
        <v>113</v>
      </c>
      <c r="C64" s="94">
        <f>C47*E57+(C50-C47)*E59</f>
        <v>1344.4154286718383</v>
      </c>
      <c r="D64" s="95">
        <f>C64*C2</f>
        <v>779760.94862966624</v>
      </c>
      <c r="E64" t="s">
        <v>250</v>
      </c>
    </row>
    <row r="65" spans="2:9" x14ac:dyDescent="0.25">
      <c r="F65" s="2"/>
    </row>
    <row r="67" spans="2:9" ht="15.75" thickBot="1" x14ac:dyDescent="0.3">
      <c r="G67" s="3"/>
    </row>
    <row r="68" spans="2:9" x14ac:dyDescent="0.25">
      <c r="B68" s="316" t="s">
        <v>106</v>
      </c>
      <c r="C68" s="317"/>
      <c r="D68" s="82"/>
      <c r="E68" s="82"/>
      <c r="F68" s="227" t="s">
        <v>251</v>
      </c>
      <c r="G68" s="82"/>
      <c r="H68" s="82"/>
      <c r="I68" s="83"/>
    </row>
    <row r="69" spans="2:9" x14ac:dyDescent="0.25">
      <c r="B69" s="84"/>
      <c r="F69" s="28"/>
      <c r="I69" s="85"/>
    </row>
    <row r="70" spans="2:9" x14ac:dyDescent="0.25">
      <c r="B70" s="84" t="s">
        <v>118</v>
      </c>
      <c r="D70">
        <v>3</v>
      </c>
      <c r="F70" s="318" t="s">
        <v>107</v>
      </c>
      <c r="G70" s="318"/>
      <c r="H70" s="11">
        <f>D71/D70</f>
        <v>10</v>
      </c>
      <c r="I70" s="85"/>
    </row>
    <row r="71" spans="2:9" x14ac:dyDescent="0.25">
      <c r="B71" s="84" t="s">
        <v>10</v>
      </c>
      <c r="D71">
        <v>30</v>
      </c>
      <c r="F71" s="308" t="s">
        <v>108</v>
      </c>
      <c r="G71" s="308"/>
      <c r="H71" s="10">
        <f>H70*12</f>
        <v>120</v>
      </c>
      <c r="I71" s="85"/>
    </row>
    <row r="72" spans="2:9" ht="15.75" thickBot="1" x14ac:dyDescent="0.3">
      <c r="B72" s="86"/>
      <c r="C72" s="87"/>
      <c r="D72" s="87"/>
      <c r="E72" s="87"/>
      <c r="F72" s="87"/>
      <c r="G72" s="87"/>
      <c r="H72" s="87"/>
      <c r="I72" s="88"/>
    </row>
  </sheetData>
  <mergeCells count="37">
    <mergeCell ref="G37:G40"/>
    <mergeCell ref="J20:R20"/>
    <mergeCell ref="B35:B36"/>
    <mergeCell ref="C35:C36"/>
    <mergeCell ref="D35:D36"/>
    <mergeCell ref="E35:E36"/>
    <mergeCell ref="F35:F36"/>
    <mergeCell ref="G35:G36"/>
    <mergeCell ref="B37:B40"/>
    <mergeCell ref="C37:C40"/>
    <mergeCell ref="D37:D40"/>
    <mergeCell ref="E37:E40"/>
    <mergeCell ref="F37:F40"/>
    <mergeCell ref="G44:G45"/>
    <mergeCell ref="B42:B43"/>
    <mergeCell ref="C42:C43"/>
    <mergeCell ref="D42:D43"/>
    <mergeCell ref="E42:E43"/>
    <mergeCell ref="F42:F43"/>
    <mergeCell ref="G42:G43"/>
    <mergeCell ref="B44:B45"/>
    <mergeCell ref="C44:C45"/>
    <mergeCell ref="D44:D45"/>
    <mergeCell ref="E44:E45"/>
    <mergeCell ref="F44:F45"/>
    <mergeCell ref="F71:G71"/>
    <mergeCell ref="B47:B48"/>
    <mergeCell ref="C47:C48"/>
    <mergeCell ref="B50:B51"/>
    <mergeCell ref="C50:C51"/>
    <mergeCell ref="D50:D51"/>
    <mergeCell ref="E50:E51"/>
    <mergeCell ref="F50:F51"/>
    <mergeCell ref="G50:G51"/>
    <mergeCell ref="F57:Q58"/>
    <mergeCell ref="B68:C68"/>
    <mergeCell ref="F70:G70"/>
  </mergeCells>
  <hyperlinks>
    <hyperlink ref="H31" r:id="rId1" xr:uid="{00000000-0004-0000-0000-000000000000}"/>
    <hyperlink ref="H32" r:id="rId2" xr:uid="{00000000-0004-0000-0000-000001000000}"/>
    <hyperlink ref="Q3" r:id="rId3" xr:uid="{00000000-0004-0000-0000-000002000000}"/>
    <hyperlink ref="Q4" r:id="rId4" xr:uid="{00000000-0004-0000-0000-000003000000}"/>
  </hyperlinks>
  <pageMargins left="0.7" right="0.7" top="0.75" bottom="0.75" header="0.3" footer="0.3"/>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topLeftCell="A22" zoomScaleNormal="100" workbookViewId="0">
      <selection activeCell="G36" sqref="G36"/>
    </sheetView>
  </sheetViews>
  <sheetFormatPr baseColWidth="10" defaultColWidth="11.42578125" defaultRowHeight="15" x14ac:dyDescent="0.25"/>
  <cols>
    <col min="1" max="1" width="5.140625" bestFit="1" customWidth="1"/>
    <col min="2" max="2" width="17.5703125" bestFit="1" customWidth="1"/>
    <col min="3" max="3" width="47.85546875" customWidth="1"/>
    <col min="4" max="4" width="38.7109375" customWidth="1"/>
    <col min="5" max="11" width="12.7109375" customWidth="1"/>
    <col min="12" max="12" width="14.140625" bestFit="1" customWidth="1"/>
    <col min="13" max="13" width="16.85546875" bestFit="1" customWidth="1"/>
    <col min="14" max="14" width="14.7109375" bestFit="1" customWidth="1"/>
    <col min="15" max="15" width="13.140625" customWidth="1"/>
    <col min="16" max="16" width="3.28515625" customWidth="1"/>
  </cols>
  <sheetData>
    <row r="1" spans="1:18" x14ac:dyDescent="0.25">
      <c r="C1" t="s">
        <v>96</v>
      </c>
      <c r="D1" t="s">
        <v>94</v>
      </c>
    </row>
    <row r="2" spans="1:18" x14ac:dyDescent="0.25">
      <c r="D2" t="s">
        <v>269</v>
      </c>
    </row>
    <row r="3" spans="1:18" x14ac:dyDescent="0.25">
      <c r="D3" t="s">
        <v>270</v>
      </c>
    </row>
    <row r="5" spans="1:18" ht="26.25" x14ac:dyDescent="0.25">
      <c r="C5" s="270" t="s">
        <v>271</v>
      </c>
      <c r="E5" s="271" t="s">
        <v>272</v>
      </c>
      <c r="F5" s="271" t="s">
        <v>272</v>
      </c>
      <c r="G5" s="271" t="s">
        <v>272</v>
      </c>
      <c r="H5" s="272" t="s">
        <v>273</v>
      </c>
      <c r="I5" s="272" t="s">
        <v>273</v>
      </c>
      <c r="J5" s="28"/>
      <c r="K5" s="28"/>
      <c r="M5" s="187"/>
      <c r="N5" s="187"/>
      <c r="O5" s="187"/>
      <c r="P5" s="187"/>
      <c r="Q5" s="187"/>
      <c r="R5" s="187"/>
    </row>
    <row r="6" spans="1:18" ht="15" customHeight="1" x14ac:dyDescent="0.25">
      <c r="A6" t="s">
        <v>274</v>
      </c>
      <c r="B6" t="s">
        <v>275</v>
      </c>
      <c r="D6" s="23" t="s">
        <v>27</v>
      </c>
      <c r="E6" s="97" t="s">
        <v>25</v>
      </c>
      <c r="F6" s="97" t="s">
        <v>24</v>
      </c>
      <c r="G6" s="97" t="s">
        <v>21</v>
      </c>
      <c r="H6" s="97" t="s">
        <v>20</v>
      </c>
      <c r="I6" s="97" t="s">
        <v>19</v>
      </c>
      <c r="K6" s="273"/>
      <c r="L6" s="187"/>
      <c r="M6" s="187"/>
      <c r="N6" s="187"/>
      <c r="O6" s="187"/>
      <c r="P6" s="187"/>
      <c r="Q6" s="187"/>
      <c r="R6" s="187"/>
    </row>
    <row r="7" spans="1:18" ht="15" customHeight="1" x14ac:dyDescent="0.25">
      <c r="A7" t="s">
        <v>276</v>
      </c>
      <c r="C7" s="11" t="s">
        <v>18</v>
      </c>
      <c r="D7" s="11" t="s">
        <v>32</v>
      </c>
      <c r="E7" s="274" t="s">
        <v>277</v>
      </c>
      <c r="F7" s="275">
        <v>46234830</v>
      </c>
      <c r="G7" s="275">
        <v>17523996</v>
      </c>
      <c r="H7" s="275">
        <v>10849299</v>
      </c>
      <c r="I7" s="275">
        <v>3121715</v>
      </c>
    </row>
    <row r="8" spans="1:18" x14ac:dyDescent="0.25">
      <c r="A8" t="s">
        <v>278</v>
      </c>
      <c r="C8" s="11" t="s">
        <v>279</v>
      </c>
      <c r="D8" s="11" t="s">
        <v>280</v>
      </c>
      <c r="E8" s="274" t="s">
        <v>277</v>
      </c>
      <c r="F8" s="276">
        <f>10.7/1000</f>
        <v>1.0699999999999999E-2</v>
      </c>
      <c r="G8" s="276">
        <f>10.7/1000</f>
        <v>1.0699999999999999E-2</v>
      </c>
      <c r="H8" s="276">
        <f t="shared" ref="H8" si="0">10.7/1000</f>
        <v>1.0699999999999999E-2</v>
      </c>
      <c r="I8" s="276">
        <f>8.5/1000</f>
        <v>8.5000000000000006E-3</v>
      </c>
      <c r="K8" s="277" t="s">
        <v>281</v>
      </c>
    </row>
    <row r="9" spans="1:18" ht="15" customHeight="1" x14ac:dyDescent="0.25">
      <c r="A9" t="s">
        <v>282</v>
      </c>
      <c r="B9" t="s">
        <v>283</v>
      </c>
      <c r="C9" s="11" t="s">
        <v>284</v>
      </c>
      <c r="D9" s="11" t="s">
        <v>285</v>
      </c>
      <c r="E9" s="274" t="s">
        <v>277</v>
      </c>
      <c r="F9" s="275">
        <f>F7*F8</f>
        <v>494712.68099999998</v>
      </c>
      <c r="G9" s="275">
        <f>G7*G8</f>
        <v>187506.75719999999</v>
      </c>
      <c r="H9" s="275">
        <f t="shared" ref="H9:I9" si="1">H7*H8</f>
        <v>116087.4993</v>
      </c>
      <c r="I9" s="275">
        <f t="shared" si="1"/>
        <v>26534.577500000003</v>
      </c>
      <c r="K9" t="s">
        <v>286</v>
      </c>
    </row>
    <row r="10" spans="1:18" ht="15" customHeight="1" x14ac:dyDescent="0.25">
      <c r="A10" t="s">
        <v>287</v>
      </c>
      <c r="C10" s="11" t="s">
        <v>288</v>
      </c>
      <c r="D10" s="11" t="s">
        <v>289</v>
      </c>
      <c r="E10" s="275">
        <v>139975000</v>
      </c>
      <c r="F10" s="275">
        <v>752000</v>
      </c>
      <c r="G10" s="278" t="s">
        <v>290</v>
      </c>
      <c r="H10" s="278" t="s">
        <v>290</v>
      </c>
      <c r="I10" s="278" t="s">
        <v>290</v>
      </c>
    </row>
    <row r="11" spans="1:18" ht="15" customHeight="1" x14ac:dyDescent="0.25">
      <c r="A11" t="s">
        <v>291</v>
      </c>
      <c r="C11" s="11" t="s">
        <v>292</v>
      </c>
      <c r="D11" s="11" t="s">
        <v>318</v>
      </c>
      <c r="E11" s="298" t="s">
        <v>320</v>
      </c>
      <c r="F11" s="276">
        <v>8.9899999999999994E-2</v>
      </c>
      <c r="G11" s="276">
        <v>8.9899999999999994E-2</v>
      </c>
      <c r="H11" s="276">
        <v>8.9899999999999994E-2</v>
      </c>
      <c r="I11" s="276">
        <v>8.9899999999999994E-2</v>
      </c>
    </row>
    <row r="12" spans="1:18" ht="15" customHeight="1" x14ac:dyDescent="0.25">
      <c r="A12" t="s">
        <v>293</v>
      </c>
      <c r="B12" t="s">
        <v>294</v>
      </c>
      <c r="C12" s="11" t="s">
        <v>97</v>
      </c>
      <c r="D12" s="11" t="s">
        <v>275</v>
      </c>
      <c r="E12" s="297" t="s">
        <v>299</v>
      </c>
      <c r="F12" s="279">
        <f t="shared" ref="F12:I12" si="2">1-F11</f>
        <v>0.91010000000000002</v>
      </c>
      <c r="G12" s="279">
        <f t="shared" si="2"/>
        <v>0.91010000000000002</v>
      </c>
      <c r="H12" s="279">
        <f t="shared" si="2"/>
        <v>0.91010000000000002</v>
      </c>
      <c r="I12" s="279">
        <f t="shared" si="2"/>
        <v>0.91010000000000002</v>
      </c>
    </row>
    <row r="13" spans="1:18" ht="27.75" customHeight="1" x14ac:dyDescent="0.25">
      <c r="A13" t="s">
        <v>295</v>
      </c>
      <c r="B13" s="28" t="s">
        <v>296</v>
      </c>
      <c r="C13" s="23" t="s">
        <v>297</v>
      </c>
      <c r="D13" s="11" t="s">
        <v>275</v>
      </c>
      <c r="E13" s="299" t="s">
        <v>299</v>
      </c>
      <c r="F13" s="280">
        <f>+ROUND(F10*F12,0)</f>
        <v>684395</v>
      </c>
      <c r="G13" s="280">
        <f>+ROUND(G9*G12,)</f>
        <v>170650</v>
      </c>
      <c r="H13" s="280">
        <f t="shared" ref="H13:I13" si="3">+ROUND(H9*H12,)</f>
        <v>105651</v>
      </c>
      <c r="I13" s="280">
        <f t="shared" si="3"/>
        <v>24149</v>
      </c>
    </row>
    <row r="14" spans="1:18" ht="15" customHeight="1" x14ac:dyDescent="0.25"/>
    <row r="15" spans="1:18" x14ac:dyDescent="0.25">
      <c r="C15" s="1" t="s">
        <v>169</v>
      </c>
    </row>
    <row r="16" spans="1:18" ht="15.75" thickBot="1" x14ac:dyDescent="0.3">
      <c r="A16" t="s">
        <v>298</v>
      </c>
      <c r="C16" s="281" t="s">
        <v>75</v>
      </c>
      <c r="D16" s="11" t="s">
        <v>319</v>
      </c>
      <c r="E16" s="274" t="s">
        <v>299</v>
      </c>
      <c r="F16" s="300">
        <v>0.1</v>
      </c>
      <c r="G16" s="300">
        <v>0.1</v>
      </c>
      <c r="H16" s="282">
        <v>0.1</v>
      </c>
      <c r="I16" s="282">
        <v>0.1</v>
      </c>
    </row>
    <row r="17" spans="1:12" ht="15.75" thickBot="1" x14ac:dyDescent="0.3">
      <c r="A17" t="s">
        <v>300</v>
      </c>
      <c r="C17" s="283" t="s">
        <v>301</v>
      </c>
      <c r="D17" s="284" t="s">
        <v>275</v>
      </c>
      <c r="E17" s="285" t="s">
        <v>299</v>
      </c>
      <c r="F17" s="286">
        <f>+F13*F16</f>
        <v>68439.5</v>
      </c>
      <c r="G17" s="306" t="s">
        <v>299</v>
      </c>
      <c r="H17" s="274" t="s">
        <v>299</v>
      </c>
      <c r="I17" s="274" t="s">
        <v>299</v>
      </c>
    </row>
    <row r="18" spans="1:12" ht="15.75" thickBot="1" x14ac:dyDescent="0.3">
      <c r="C18" s="283" t="s">
        <v>323</v>
      </c>
      <c r="D18" s="284"/>
      <c r="E18" s="285" t="s">
        <v>299</v>
      </c>
      <c r="F18" s="305" t="s">
        <v>299</v>
      </c>
      <c r="G18" s="307">
        <f>G13*G16</f>
        <v>17065</v>
      </c>
      <c r="H18" s="287" t="s">
        <v>299</v>
      </c>
      <c r="I18" s="274" t="s">
        <v>299</v>
      </c>
    </row>
    <row r="19" spans="1:12" x14ac:dyDescent="0.25">
      <c r="A19" t="s">
        <v>302</v>
      </c>
      <c r="B19" t="s">
        <v>303</v>
      </c>
      <c r="C19" s="304" t="s">
        <v>324</v>
      </c>
      <c r="D19" s="284"/>
      <c r="E19" s="274" t="s">
        <v>299</v>
      </c>
      <c r="F19" s="288" t="s">
        <v>299</v>
      </c>
      <c r="G19" s="288" t="s">
        <v>299</v>
      </c>
      <c r="H19" s="280">
        <f>+ROUND(H13*H16,0)</f>
        <v>10565</v>
      </c>
      <c r="I19" s="280">
        <f>+ROUND(I13*I16,0)</f>
        <v>2415</v>
      </c>
      <c r="J19" s="303"/>
    </row>
    <row r="20" spans="1:12" x14ac:dyDescent="0.25">
      <c r="A20" t="s">
        <v>304</v>
      </c>
      <c r="C20" s="289" t="s">
        <v>62</v>
      </c>
      <c r="D20" s="11" t="s">
        <v>305</v>
      </c>
      <c r="E20" s="274" t="s">
        <v>299</v>
      </c>
      <c r="F20" s="274" t="s">
        <v>299</v>
      </c>
      <c r="G20" s="274" t="s">
        <v>299</v>
      </c>
      <c r="H20" s="282">
        <v>0.05</v>
      </c>
      <c r="I20" s="279">
        <v>0.11799999999999999</v>
      </c>
      <c r="K20" s="277" t="s">
        <v>76</v>
      </c>
      <c r="L20" s="277" t="s">
        <v>92</v>
      </c>
    </row>
    <row r="21" spans="1:12" ht="30" x14ac:dyDescent="0.25">
      <c r="A21" t="s">
        <v>306</v>
      </c>
      <c r="B21" t="s">
        <v>307</v>
      </c>
      <c r="C21" s="290" t="s">
        <v>100</v>
      </c>
      <c r="D21" s="11"/>
      <c r="E21" s="274" t="s">
        <v>299</v>
      </c>
      <c r="F21" s="274" t="s">
        <v>299</v>
      </c>
      <c r="G21" s="274" t="s">
        <v>299</v>
      </c>
      <c r="H21" s="11">
        <f>+ROUND(H19*H20,0)</f>
        <v>528</v>
      </c>
      <c r="I21" s="11">
        <f>+ROUND(I19*I20,0)</f>
        <v>285</v>
      </c>
    </row>
    <row r="22" spans="1:12" x14ac:dyDescent="0.25">
      <c r="A22" t="s">
        <v>308</v>
      </c>
      <c r="C22" s="291" t="s">
        <v>309</v>
      </c>
      <c r="D22" s="11" t="s">
        <v>310</v>
      </c>
      <c r="E22" s="274" t="s">
        <v>299</v>
      </c>
      <c r="F22" s="274" t="s">
        <v>299</v>
      </c>
      <c r="G22" s="274" t="s">
        <v>299</v>
      </c>
      <c r="H22" s="282">
        <v>0.5</v>
      </c>
      <c r="I22" s="282">
        <v>0.5</v>
      </c>
      <c r="K22" t="s">
        <v>311</v>
      </c>
    </row>
    <row r="23" spans="1:12" ht="15.75" thickBot="1" x14ac:dyDescent="0.3">
      <c r="A23" t="s">
        <v>312</v>
      </c>
      <c r="B23" t="s">
        <v>313</v>
      </c>
      <c r="C23" s="292" t="s">
        <v>314</v>
      </c>
      <c r="D23" s="11" t="s">
        <v>275</v>
      </c>
      <c r="E23" s="274" t="s">
        <v>299</v>
      </c>
      <c r="F23" s="274" t="s">
        <v>299</v>
      </c>
      <c r="G23" s="274" t="s">
        <v>299</v>
      </c>
      <c r="H23" s="282">
        <f>1-H22</f>
        <v>0.5</v>
      </c>
      <c r="I23" s="282">
        <f>1-I22</f>
        <v>0.5</v>
      </c>
    </row>
    <row r="24" spans="1:12" ht="15.75" thickBot="1" x14ac:dyDescent="0.3">
      <c r="A24" t="s">
        <v>315</v>
      </c>
      <c r="B24" t="s">
        <v>316</v>
      </c>
      <c r="C24" s="293" t="s">
        <v>317</v>
      </c>
      <c r="D24" s="284"/>
      <c r="E24" s="274" t="s">
        <v>299</v>
      </c>
      <c r="F24" s="274" t="s">
        <v>299</v>
      </c>
      <c r="G24" s="274" t="s">
        <v>299</v>
      </c>
      <c r="H24" s="11">
        <f>+ROUND(H21*H23,0)</f>
        <v>264</v>
      </c>
      <c r="I24" s="105">
        <f>+ROUND(I21*I23,0)</f>
        <v>143</v>
      </c>
      <c r="J24" s="286">
        <f>+I24+H24</f>
        <v>407</v>
      </c>
    </row>
    <row r="27" spans="1:12" ht="15.75" thickBot="1" x14ac:dyDescent="0.3"/>
    <row r="28" spans="1:12" ht="15.75" thickBot="1" x14ac:dyDescent="0.3">
      <c r="C28" s="48" t="s">
        <v>99</v>
      </c>
      <c r="D28" s="73">
        <f>'[2]Precio y Costos'!D12</f>
        <v>580</v>
      </c>
      <c r="E28" t="s">
        <v>228</v>
      </c>
    </row>
    <row r="29" spans="1:12" x14ac:dyDescent="0.25">
      <c r="C29" s="1"/>
    </row>
    <row r="30" spans="1:12" x14ac:dyDescent="0.25">
      <c r="F30" s="20" t="s">
        <v>214</v>
      </c>
      <c r="G30" s="20" t="s">
        <v>215</v>
      </c>
    </row>
    <row r="32" spans="1:12" x14ac:dyDescent="0.25">
      <c r="C32" s="212" t="s">
        <v>26</v>
      </c>
      <c r="D32" s="209" t="s">
        <v>234</v>
      </c>
      <c r="E32" s="209"/>
      <c r="F32" s="294">
        <f>+F17</f>
        <v>68439.5</v>
      </c>
      <c r="G32" s="214"/>
    </row>
    <row r="33" spans="3:10" x14ac:dyDescent="0.25">
      <c r="C33" s="107"/>
      <c r="D33" s="4"/>
      <c r="E33" s="4"/>
      <c r="F33" s="215"/>
      <c r="G33" s="216">
        <f>F32*D28</f>
        <v>39694910</v>
      </c>
    </row>
    <row r="34" spans="3:10" x14ac:dyDescent="0.25">
      <c r="F34" s="72"/>
    </row>
    <row r="35" spans="3:10" x14ac:dyDescent="0.25">
      <c r="C35" s="212" t="s">
        <v>216</v>
      </c>
      <c r="D35" s="209" t="s">
        <v>235</v>
      </c>
      <c r="E35" s="209"/>
      <c r="F35" s="294">
        <f>+G18</f>
        <v>17065</v>
      </c>
      <c r="G35" s="214"/>
    </row>
    <row r="36" spans="3:10" x14ac:dyDescent="0.25">
      <c r="C36" s="107"/>
      <c r="D36" s="4"/>
      <c r="E36" s="4"/>
      <c r="F36" s="215"/>
      <c r="G36" s="216">
        <f>F35*D28</f>
        <v>9897700</v>
      </c>
    </row>
    <row r="37" spans="3:10" x14ac:dyDescent="0.25">
      <c r="F37" s="72"/>
    </row>
    <row r="38" spans="3:10" x14ac:dyDescent="0.25">
      <c r="F38" s="72"/>
    </row>
    <row r="39" spans="3:10" x14ac:dyDescent="0.25">
      <c r="C39" s="212" t="s">
        <v>217</v>
      </c>
      <c r="D39" s="209" t="s">
        <v>218</v>
      </c>
      <c r="E39" s="209"/>
      <c r="F39" s="294">
        <f>+J24</f>
        <v>407</v>
      </c>
      <c r="G39" s="214"/>
    </row>
    <row r="40" spans="3:10" x14ac:dyDescent="0.25">
      <c r="C40" s="107"/>
      <c r="D40" s="4"/>
      <c r="E40" s="4"/>
      <c r="F40" s="4"/>
      <c r="G40" s="216">
        <f>F39*D28</f>
        <v>236060</v>
      </c>
      <c r="H40" s="1"/>
    </row>
    <row r="42" spans="3:10" ht="15.75" thickBot="1" x14ac:dyDescent="0.3"/>
    <row r="43" spans="3:10" x14ac:dyDescent="0.25">
      <c r="D43" s="316" t="s">
        <v>106</v>
      </c>
      <c r="E43" s="317"/>
      <c r="F43" s="82"/>
      <c r="G43" s="82"/>
      <c r="H43" s="227" t="s">
        <v>251</v>
      </c>
      <c r="I43" s="82"/>
      <c r="J43" s="83"/>
    </row>
    <row r="44" spans="3:10" x14ac:dyDescent="0.25">
      <c r="D44" s="84"/>
      <c r="H44" s="28"/>
      <c r="J44" s="85"/>
    </row>
    <row r="45" spans="3:10" x14ac:dyDescent="0.25">
      <c r="D45" s="84" t="s">
        <v>118</v>
      </c>
      <c r="F45">
        <v>3</v>
      </c>
      <c r="H45" s="318" t="s">
        <v>107</v>
      </c>
      <c r="I45" s="318"/>
      <c r="J45" s="295">
        <f>F46/F45</f>
        <v>10</v>
      </c>
    </row>
    <row r="46" spans="3:10" x14ac:dyDescent="0.25">
      <c r="D46" s="84" t="s">
        <v>10</v>
      </c>
      <c r="F46">
        <v>30</v>
      </c>
      <c r="H46" s="308" t="s">
        <v>108</v>
      </c>
      <c r="I46" s="308"/>
      <c r="J46" s="296">
        <f>J45*12</f>
        <v>120</v>
      </c>
    </row>
    <row r="47" spans="3:10" ht="15.75" thickBot="1" x14ac:dyDescent="0.3">
      <c r="D47" s="86"/>
      <c r="E47" s="87"/>
      <c r="F47" s="87"/>
      <c r="G47" s="87"/>
      <c r="H47" s="87"/>
      <c r="I47" s="87"/>
      <c r="J47" s="88"/>
    </row>
  </sheetData>
  <mergeCells count="3">
    <mergeCell ref="D43:E43"/>
    <mergeCell ref="H45:I45"/>
    <mergeCell ref="H46:I46"/>
  </mergeCells>
  <hyperlinks>
    <hyperlink ref="K20" r:id="rId1" xr:uid="{00000000-0004-0000-0100-000000000000}"/>
    <hyperlink ref="L20" r:id="rId2" xr:uid="{00000000-0004-0000-0100-000001000000}"/>
    <hyperlink ref="K8"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showGridLines="0" topLeftCell="E22" zoomScale="106" zoomScaleNormal="106" workbookViewId="0">
      <selection activeCell="K39" sqref="K39"/>
    </sheetView>
  </sheetViews>
  <sheetFormatPr baseColWidth="10" defaultColWidth="11.42578125" defaultRowHeight="15" x14ac:dyDescent="0.25"/>
  <cols>
    <col min="1" max="1" width="33.42578125" customWidth="1"/>
    <col min="2" max="2" width="24.28515625" customWidth="1"/>
    <col min="3" max="4" width="20" customWidth="1"/>
    <col min="5" max="5" width="33.28515625" customWidth="1"/>
    <col min="6" max="6" width="17.85546875" customWidth="1"/>
    <col min="9" max="9" width="17.28515625" customWidth="1"/>
    <col min="12" max="12" width="14.85546875" customWidth="1"/>
    <col min="15" max="15" width="12.7109375" customWidth="1"/>
  </cols>
  <sheetData>
    <row r="1" spans="1:6" x14ac:dyDescent="0.25">
      <c r="A1" s="29" t="s">
        <v>131</v>
      </c>
      <c r="B1" s="29"/>
    </row>
    <row r="2" spans="1:6" x14ac:dyDescent="0.25">
      <c r="A2" s="29" t="s">
        <v>132</v>
      </c>
      <c r="B2" s="29"/>
    </row>
    <row r="3" spans="1:6" x14ac:dyDescent="0.25">
      <c r="A3" s="29" t="s">
        <v>229</v>
      </c>
      <c r="B3" s="29"/>
    </row>
    <row r="4" spans="1:6" ht="15.75" thickBot="1" x14ac:dyDescent="0.3">
      <c r="A4" s="29"/>
      <c r="B4" s="29"/>
    </row>
    <row r="5" spans="1:6" ht="15.75" thickBot="1" x14ac:dyDescent="0.3">
      <c r="B5" s="228" t="s">
        <v>252</v>
      </c>
      <c r="C5" s="229" t="s">
        <v>226</v>
      </c>
      <c r="D5" s="191">
        <f>+IF(C5="Pesimista",0.75,IF(C5="Medio",1,1.25))</f>
        <v>1</v>
      </c>
    </row>
    <row r="6" spans="1:6" ht="15.75" thickBot="1" x14ac:dyDescent="0.3">
      <c r="A6" s="228"/>
      <c r="B6" s="228"/>
      <c r="C6" s="228"/>
      <c r="D6" s="228"/>
    </row>
    <row r="7" spans="1:6" ht="15.75" thickBot="1" x14ac:dyDescent="0.3">
      <c r="B7" s="232" t="s">
        <v>211</v>
      </c>
      <c r="C7" s="195">
        <f>+D7*700</f>
        <v>385000</v>
      </c>
      <c r="D7" s="196">
        <v>550</v>
      </c>
    </row>
    <row r="8" spans="1:6" x14ac:dyDescent="0.25">
      <c r="A8" s="29"/>
      <c r="B8" s="29"/>
      <c r="C8" s="230"/>
      <c r="D8" s="231"/>
    </row>
    <row r="9" spans="1:6" x14ac:dyDescent="0.25">
      <c r="A9" s="1" t="s">
        <v>33</v>
      </c>
      <c r="B9" s="1" t="s">
        <v>208</v>
      </c>
      <c r="C9" s="20" t="s">
        <v>34</v>
      </c>
      <c r="D9" s="21" t="s">
        <v>1</v>
      </c>
      <c r="E9" s="99" t="s">
        <v>119</v>
      </c>
      <c r="F9" s="99">
        <v>700</v>
      </c>
    </row>
    <row r="10" spans="1:6" x14ac:dyDescent="0.25">
      <c r="A10" t="s">
        <v>35</v>
      </c>
      <c r="B10" s="190" t="str">
        <f>+Escenario</f>
        <v>Medio</v>
      </c>
      <c r="C10" s="100">
        <f>+D10*F9</f>
        <v>385000</v>
      </c>
      <c r="D10" s="192">
        <f>Precio_base*Multplicador</f>
        <v>550</v>
      </c>
    </row>
    <row r="11" spans="1:6" x14ac:dyDescent="0.25">
      <c r="A11" t="s">
        <v>36</v>
      </c>
      <c r="B11" s="190" t="str">
        <f>+Escenario</f>
        <v>Medio</v>
      </c>
      <c r="C11" s="100">
        <f>+D11*F9</f>
        <v>423500</v>
      </c>
      <c r="D11" s="192">
        <f>(Precio_base*1.1)*Multplicador</f>
        <v>605</v>
      </c>
    </row>
    <row r="12" spans="1:6" x14ac:dyDescent="0.25">
      <c r="A12" t="s">
        <v>37</v>
      </c>
      <c r="B12" s="190" t="str">
        <f>+Escenario</f>
        <v>Medio</v>
      </c>
      <c r="C12" s="100">
        <f>+AVERAGE(C10:C11)</f>
        <v>404250</v>
      </c>
      <c r="D12" s="22">
        <f>+ROUND(AVERAGE(D10:D11),-1)</f>
        <v>580</v>
      </c>
    </row>
    <row r="14" spans="1:6" ht="15.75" thickBot="1" x14ac:dyDescent="0.3"/>
    <row r="15" spans="1:6" ht="15.75" thickBot="1" x14ac:dyDescent="0.3">
      <c r="B15" s="228" t="s">
        <v>253</v>
      </c>
      <c r="C15" s="229" t="s">
        <v>226</v>
      </c>
      <c r="D15" s="233">
        <f>+IF(C15="Pesimista",1.25,IF(C15="Medio",1,0.75))</f>
        <v>1</v>
      </c>
    </row>
    <row r="16" spans="1:6" x14ac:dyDescent="0.25">
      <c r="A16" s="1" t="s">
        <v>38</v>
      </c>
      <c r="B16" s="1" t="s">
        <v>208</v>
      </c>
      <c r="C16" s="20" t="s">
        <v>34</v>
      </c>
      <c r="D16" s="21" t="s">
        <v>1</v>
      </c>
    </row>
    <row r="18" spans="1:16" x14ac:dyDescent="0.25">
      <c r="A18" t="s">
        <v>4</v>
      </c>
      <c r="D18" s="22">
        <v>20</v>
      </c>
      <c r="E18" t="s">
        <v>39</v>
      </c>
      <c r="F18" s="1" t="s">
        <v>121</v>
      </c>
    </row>
    <row r="19" spans="1:16" x14ac:dyDescent="0.25">
      <c r="A19" t="s">
        <v>122</v>
      </c>
      <c r="B19" s="193" t="str">
        <f>+Escenario_costos</f>
        <v>Medio</v>
      </c>
      <c r="D19" s="194">
        <f>+J23*Multiplicador_costos</f>
        <v>210</v>
      </c>
      <c r="E19" t="s">
        <v>127</v>
      </c>
      <c r="F19" s="105" t="s">
        <v>40</v>
      </c>
      <c r="G19" s="11">
        <v>3</v>
      </c>
      <c r="J19" s="170" t="s">
        <v>41</v>
      </c>
      <c r="K19" s="170"/>
      <c r="L19" s="170"/>
      <c r="M19" s="171">
        <f>EERR!O7/12</f>
        <v>7.416666666666667</v>
      </c>
    </row>
    <row r="20" spans="1:16" x14ac:dyDescent="0.25">
      <c r="D20" s="22"/>
    </row>
    <row r="21" spans="1:16" x14ac:dyDescent="0.25">
      <c r="A21" t="s">
        <v>120</v>
      </c>
      <c r="D21" s="22">
        <v>3</v>
      </c>
      <c r="F21" s="11" t="s">
        <v>126</v>
      </c>
      <c r="G21" s="11"/>
      <c r="H21" s="11"/>
      <c r="I21" s="105"/>
      <c r="J21" s="11">
        <v>35</v>
      </c>
    </row>
    <row r="22" spans="1:16" ht="15" customHeight="1" x14ac:dyDescent="0.25">
      <c r="F22" s="166" t="s">
        <v>123</v>
      </c>
      <c r="G22" s="167"/>
      <c r="H22" s="167"/>
      <c r="I22" s="167"/>
      <c r="J22" s="168">
        <f>+J21*2</f>
        <v>70</v>
      </c>
      <c r="K22" s="169" t="s">
        <v>198</v>
      </c>
    </row>
    <row r="23" spans="1:16" x14ac:dyDescent="0.25">
      <c r="A23" t="s">
        <v>6</v>
      </c>
      <c r="D23" s="22">
        <f>+K40</f>
        <v>74.831460674157299</v>
      </c>
      <c r="F23" s="103" t="s">
        <v>125</v>
      </c>
      <c r="G23" s="7"/>
      <c r="H23" s="7"/>
      <c r="I23" s="104"/>
      <c r="J23" s="23">
        <f>+J22*G19</f>
        <v>210</v>
      </c>
      <c r="K23" t="s">
        <v>124</v>
      </c>
    </row>
    <row r="24" spans="1:16" x14ac:dyDescent="0.25">
      <c r="F24" s="28"/>
      <c r="G24" s="28"/>
      <c r="H24" s="28"/>
      <c r="I24" s="28"/>
    </row>
    <row r="25" spans="1:16" x14ac:dyDescent="0.25">
      <c r="A25" t="s">
        <v>7</v>
      </c>
      <c r="D25" s="6">
        <v>3.5000000000000003E-2</v>
      </c>
      <c r="G25" s="106"/>
      <c r="H25" s="106"/>
      <c r="I25" s="106"/>
      <c r="J25" s="106"/>
    </row>
    <row r="26" spans="1:16" x14ac:dyDescent="0.25">
      <c r="A26" t="s">
        <v>8</v>
      </c>
      <c r="D26" s="2">
        <v>0.02</v>
      </c>
    </row>
    <row r="27" spans="1:16" x14ac:dyDescent="0.25">
      <c r="A27" t="s">
        <v>9</v>
      </c>
      <c r="D27" s="22">
        <f>+D12*(D25+D26)</f>
        <v>31.900000000000006</v>
      </c>
    </row>
    <row r="28" spans="1:16" x14ac:dyDescent="0.25">
      <c r="G28" s="330" t="s">
        <v>2</v>
      </c>
      <c r="H28" s="331"/>
      <c r="I28" s="332"/>
      <c r="J28" s="331" t="s">
        <v>1</v>
      </c>
      <c r="K28" s="332"/>
      <c r="M28" s="344"/>
      <c r="N28" s="344"/>
      <c r="O28" s="344"/>
      <c r="P28" s="25"/>
    </row>
    <row r="29" spans="1:16" x14ac:dyDescent="0.25">
      <c r="A29" s="101" t="s">
        <v>128</v>
      </c>
      <c r="B29" s="101"/>
      <c r="C29" s="165">
        <f>ROUNDUP(D29*F9,-2)</f>
        <v>237900</v>
      </c>
      <c r="D29" s="102">
        <f>SUM(D17:D23)+D27</f>
        <v>339.73146067415735</v>
      </c>
      <c r="G29" s="333" t="s">
        <v>42</v>
      </c>
      <c r="H29" s="334"/>
      <c r="I29" s="334"/>
      <c r="J29" s="335">
        <v>175</v>
      </c>
      <c r="K29" s="336"/>
      <c r="L29" t="s">
        <v>151</v>
      </c>
    </row>
    <row r="30" spans="1:16" x14ac:dyDescent="0.25">
      <c r="G30" s="337" t="s">
        <v>43</v>
      </c>
      <c r="H30" s="338"/>
      <c r="I30" s="338"/>
      <c r="J30" s="339">
        <v>50</v>
      </c>
      <c r="K30" s="340"/>
      <c r="L30" t="s">
        <v>246</v>
      </c>
    </row>
    <row r="31" spans="1:16" ht="15.75" thickBot="1" x14ac:dyDescent="0.3">
      <c r="A31" s="109" t="s">
        <v>129</v>
      </c>
      <c r="B31" s="109"/>
      <c r="C31" s="109"/>
      <c r="D31" s="110">
        <f>D12-D29</f>
        <v>240.26853932584265</v>
      </c>
      <c r="G31" s="343" t="s">
        <v>44</v>
      </c>
      <c r="H31" s="344"/>
      <c r="I31" s="344"/>
      <c r="J31" s="345">
        <v>50</v>
      </c>
      <c r="K31" s="346"/>
      <c r="L31" t="s">
        <v>45</v>
      </c>
    </row>
    <row r="32" spans="1:16" x14ac:dyDescent="0.25">
      <c r="G32" s="343" t="s">
        <v>46</v>
      </c>
      <c r="H32" s="344"/>
      <c r="I32" s="344"/>
      <c r="J32" s="345">
        <v>50</v>
      </c>
      <c r="K32" s="346"/>
      <c r="L32" t="s">
        <v>45</v>
      </c>
    </row>
    <row r="33" spans="1:12" ht="16.5" thickBot="1" x14ac:dyDescent="0.3">
      <c r="A33" s="109" t="s">
        <v>130</v>
      </c>
      <c r="B33" s="109"/>
      <c r="C33" s="111"/>
      <c r="D33" s="112">
        <f>+D31/D29</f>
        <v>0.70723076058089485</v>
      </c>
      <c r="E33" t="s">
        <v>266</v>
      </c>
      <c r="G33" s="337" t="s">
        <v>47</v>
      </c>
      <c r="H33" s="338"/>
      <c r="I33" s="338"/>
      <c r="J33" s="345">
        <v>50</v>
      </c>
      <c r="K33" s="346"/>
      <c r="L33" t="s">
        <v>45</v>
      </c>
    </row>
    <row r="34" spans="1:12" x14ac:dyDescent="0.25">
      <c r="G34" s="69" t="s">
        <v>109</v>
      </c>
      <c r="J34" s="341">
        <f>50*3</f>
        <v>150</v>
      </c>
      <c r="K34" s="342"/>
      <c r="L34" t="s">
        <v>45</v>
      </c>
    </row>
    <row r="35" spans="1:12" x14ac:dyDescent="0.25">
      <c r="C35" s="26"/>
      <c r="D35" s="8"/>
      <c r="G35" s="337" t="s">
        <v>63</v>
      </c>
      <c r="H35" s="338"/>
      <c r="I35" s="338"/>
      <c r="J35" s="345">
        <f>70/3</f>
        <v>23.333333333333332</v>
      </c>
      <c r="K35" s="346"/>
      <c r="L35" t="s">
        <v>170</v>
      </c>
    </row>
    <row r="36" spans="1:12" x14ac:dyDescent="0.25">
      <c r="G36" s="107" t="s">
        <v>3</v>
      </c>
      <c r="H36" s="4"/>
      <c r="I36" s="4"/>
      <c r="J36" s="328">
        <v>7</v>
      </c>
      <c r="K36" s="329"/>
      <c r="L36" t="s">
        <v>91</v>
      </c>
    </row>
    <row r="37" spans="1:12" x14ac:dyDescent="0.25">
      <c r="H37" s="5"/>
    </row>
    <row r="38" spans="1:12" x14ac:dyDescent="0.25">
      <c r="J38" s="24" t="s">
        <v>48</v>
      </c>
      <c r="K38" s="5">
        <v>555</v>
      </c>
    </row>
    <row r="39" spans="1:12" ht="15.75" thickBot="1" x14ac:dyDescent="0.3">
      <c r="J39" s="24" t="s">
        <v>41</v>
      </c>
      <c r="K39" s="164">
        <f>+M19</f>
        <v>7.416666666666667</v>
      </c>
    </row>
    <row r="40" spans="1:12" ht="15.75" thickBot="1" x14ac:dyDescent="0.3">
      <c r="J40" s="127" t="s">
        <v>2</v>
      </c>
      <c r="K40" s="108">
        <f>+K38/M19</f>
        <v>74.831460674157299</v>
      </c>
    </row>
  </sheetData>
  <mergeCells count="17">
    <mergeCell ref="M28:O28"/>
    <mergeCell ref="G35:I35"/>
    <mergeCell ref="J35:K35"/>
    <mergeCell ref="G31:I31"/>
    <mergeCell ref="J31:K31"/>
    <mergeCell ref="J36:K36"/>
    <mergeCell ref="G28:I28"/>
    <mergeCell ref="J28:K28"/>
    <mergeCell ref="G29:I29"/>
    <mergeCell ref="J29:K29"/>
    <mergeCell ref="G30:I30"/>
    <mergeCell ref="J30:K30"/>
    <mergeCell ref="J34:K34"/>
    <mergeCell ref="G32:I32"/>
    <mergeCell ref="J32:K32"/>
    <mergeCell ref="G33:I33"/>
    <mergeCell ref="J33:K33"/>
  </mergeCells>
  <dataValidations count="1">
    <dataValidation type="list" allowBlank="1" showInputMessage="1" showErrorMessage="1" sqref="C15 C5" xr:uid="{00000000-0002-0000-0200-000000000000}">
      <formula1>"Pesimista, Medio, Optimista"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showGridLines="0" topLeftCell="A7" zoomScaleNormal="100" workbookViewId="0">
      <selection activeCell="C28" sqref="C28"/>
    </sheetView>
  </sheetViews>
  <sheetFormatPr baseColWidth="10" defaultColWidth="11.42578125" defaultRowHeight="15" x14ac:dyDescent="0.25"/>
  <cols>
    <col min="1" max="1" width="59.85546875" style="115" bestFit="1" customWidth="1"/>
    <col min="2" max="2" width="20" style="115" customWidth="1"/>
    <col min="3" max="3" width="62.85546875" style="115" customWidth="1"/>
    <col min="4" max="4" width="23.28515625" style="115" customWidth="1"/>
    <col min="5" max="5" width="17.85546875" style="115" customWidth="1"/>
    <col min="6" max="7" width="11.42578125" style="115"/>
    <col min="8" max="8" width="17.28515625" style="115" customWidth="1"/>
    <col min="9" max="10" width="11.42578125" style="115"/>
    <col min="11" max="11" width="14.85546875" style="115" customWidth="1"/>
    <col min="12" max="13" width="11.42578125" style="115"/>
    <col min="14" max="14" width="12.7109375" style="115" customWidth="1"/>
    <col min="15" max="16384" width="11.42578125" style="115"/>
  </cols>
  <sheetData>
    <row r="1" spans="1:10" x14ac:dyDescent="0.25">
      <c r="A1" s="130" t="s">
        <v>229</v>
      </c>
    </row>
    <row r="3" spans="1:10" x14ac:dyDescent="0.25">
      <c r="A3" s="113" t="s">
        <v>49</v>
      </c>
      <c r="B3" s="114" t="s">
        <v>133</v>
      </c>
    </row>
    <row r="4" spans="1:10" x14ac:dyDescent="0.25">
      <c r="B4" s="116" t="s">
        <v>1</v>
      </c>
    </row>
    <row r="5" spans="1:10" x14ac:dyDescent="0.25">
      <c r="A5" s="115" t="s">
        <v>50</v>
      </c>
      <c r="B5" s="95">
        <v>130</v>
      </c>
    </row>
    <row r="6" spans="1:10" ht="30" x14ac:dyDescent="0.25">
      <c r="A6" s="115" t="s">
        <v>139</v>
      </c>
      <c r="B6" s="95">
        <f>2*E6</f>
        <v>4000</v>
      </c>
      <c r="C6" s="117" t="s">
        <v>134</v>
      </c>
      <c r="D6" s="115" t="s">
        <v>51</v>
      </c>
      <c r="E6" s="95">
        <v>2000</v>
      </c>
      <c r="J6" s="118"/>
    </row>
    <row r="7" spans="1:10" x14ac:dyDescent="0.25">
      <c r="A7" s="115" t="s">
        <v>223</v>
      </c>
      <c r="B7" s="95">
        <v>100</v>
      </c>
      <c r="C7" t="s">
        <v>224</v>
      </c>
    </row>
    <row r="8" spans="1:10" ht="60" x14ac:dyDescent="0.25">
      <c r="A8" s="115" t="s">
        <v>52</v>
      </c>
      <c r="B8" s="95">
        <v>10000</v>
      </c>
      <c r="C8" s="117" t="s">
        <v>135</v>
      </c>
    </row>
    <row r="9" spans="1:10" ht="45" x14ac:dyDescent="0.25">
      <c r="A9" s="115" t="s">
        <v>140</v>
      </c>
      <c r="B9" s="95">
        <v>750</v>
      </c>
      <c r="C9" s="117" t="s">
        <v>141</v>
      </c>
    </row>
    <row r="10" spans="1:10" x14ac:dyDescent="0.25">
      <c r="A10" s="115" t="s">
        <v>136</v>
      </c>
      <c r="B10" s="119">
        <f>2*E10</f>
        <v>600</v>
      </c>
      <c r="C10" s="117"/>
      <c r="D10" s="115" t="s">
        <v>53</v>
      </c>
      <c r="E10" s="120">
        <v>300</v>
      </c>
    </row>
    <row r="11" spans="1:10" ht="30" x14ac:dyDescent="0.25">
      <c r="A11" s="115" t="s">
        <v>54</v>
      </c>
      <c r="B11" s="126" t="s">
        <v>55</v>
      </c>
      <c r="C11" s="117" t="s">
        <v>137</v>
      </c>
    </row>
    <row r="12" spans="1:10" x14ac:dyDescent="0.25">
      <c r="A12" s="115" t="s">
        <v>56</v>
      </c>
      <c r="B12" s="121">
        <f>+B13+B14</f>
        <v>239.78571428571428</v>
      </c>
    </row>
    <row r="13" spans="1:10" x14ac:dyDescent="0.25">
      <c r="A13" s="173" t="s">
        <v>236</v>
      </c>
      <c r="B13" s="174">
        <f>97850/700</f>
        <v>139.78571428571428</v>
      </c>
    </row>
    <row r="14" spans="1:10" x14ac:dyDescent="0.25">
      <c r="A14" s="122" t="s">
        <v>57</v>
      </c>
      <c r="B14" s="123">
        <v>100</v>
      </c>
    </row>
    <row r="15" spans="1:10" x14ac:dyDescent="0.25">
      <c r="B15" s="95"/>
    </row>
    <row r="16" spans="1:10" x14ac:dyDescent="0.25">
      <c r="A16" s="115" t="s">
        <v>71</v>
      </c>
      <c r="B16" s="95">
        <f>+ROUND(SUM(B5:B12)*10%,-2)</f>
        <v>1600</v>
      </c>
      <c r="C16" s="115" t="s">
        <v>254</v>
      </c>
    </row>
    <row r="17" spans="1:6" ht="15.75" thickBot="1" x14ac:dyDescent="0.3">
      <c r="A17" s="124" t="s">
        <v>73</v>
      </c>
      <c r="B17" s="125">
        <f>ROUNDUP(SUM(B5:B12)+B16,-2)</f>
        <v>17500</v>
      </c>
    </row>
    <row r="18" spans="1:6" x14ac:dyDescent="0.25">
      <c r="B18" s="95"/>
    </row>
    <row r="19" spans="1:6" x14ac:dyDescent="0.25">
      <c r="A19" s="113" t="s">
        <v>138</v>
      </c>
      <c r="B19" s="138" t="s">
        <v>142</v>
      </c>
    </row>
    <row r="20" spans="1:6" ht="60" x14ac:dyDescent="0.25">
      <c r="A20" s="115" t="s">
        <v>144</v>
      </c>
      <c r="B20" s="128">
        <f>0.1*2*B6</f>
        <v>800</v>
      </c>
      <c r="C20" s="117" t="s">
        <v>143</v>
      </c>
    </row>
    <row r="21" spans="1:6" x14ac:dyDescent="0.25">
      <c r="A21" s="115" t="s">
        <v>58</v>
      </c>
      <c r="B21" s="95">
        <f>+E25</f>
        <v>100</v>
      </c>
      <c r="C21" s="115" t="s">
        <v>127</v>
      </c>
      <c r="D21" s="115" t="s">
        <v>146</v>
      </c>
      <c r="E21" s="132">
        <v>100</v>
      </c>
    </row>
    <row r="22" spans="1:6" x14ac:dyDescent="0.25">
      <c r="A22" s="130" t="s">
        <v>145</v>
      </c>
      <c r="B22" s="129">
        <f>+B20+B21</f>
        <v>900</v>
      </c>
      <c r="D22" s="115" t="s">
        <v>59</v>
      </c>
      <c r="E22" s="172">
        <f>20*2*2</f>
        <v>80</v>
      </c>
      <c r="F22" s="115" t="s">
        <v>225</v>
      </c>
    </row>
    <row r="23" spans="1:6" x14ac:dyDescent="0.25">
      <c r="C23" s="117"/>
      <c r="D23" s="136" t="s">
        <v>60</v>
      </c>
      <c r="E23" s="133">
        <f>E22*[1]EERR!O6</f>
        <v>7120</v>
      </c>
    </row>
    <row r="24" spans="1:6" x14ac:dyDescent="0.25">
      <c r="D24" s="136" t="s">
        <v>147</v>
      </c>
      <c r="E24" s="136">
        <v>1</v>
      </c>
    </row>
    <row r="25" spans="1:6" x14ac:dyDescent="0.25">
      <c r="A25" s="113" t="s">
        <v>199</v>
      </c>
      <c r="D25" s="130" t="s">
        <v>148</v>
      </c>
      <c r="E25" s="131">
        <f>+E24*E21</f>
        <v>100</v>
      </c>
    </row>
    <row r="26" spans="1:6" x14ac:dyDescent="0.25">
      <c r="A26" s="130" t="s">
        <v>155</v>
      </c>
      <c r="B26" s="138" t="s">
        <v>142</v>
      </c>
    </row>
    <row r="27" spans="1:6" x14ac:dyDescent="0.25">
      <c r="A27" s="115" t="s">
        <v>156</v>
      </c>
      <c r="B27" s="95">
        <f>+B8/5</f>
        <v>2000</v>
      </c>
    </row>
    <row r="29" spans="1:6" x14ac:dyDescent="0.25">
      <c r="A29" s="130" t="s">
        <v>157</v>
      </c>
    </row>
    <row r="30" spans="1:6" x14ac:dyDescent="0.25">
      <c r="A30" s="115" t="s">
        <v>158</v>
      </c>
      <c r="B30" s="95">
        <f>+(B6+B9+B10)/2</f>
        <v>2675</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8422"/>
  <sheetViews>
    <sheetView showGridLines="0" zoomScaleNormal="100" workbookViewId="0">
      <pane xSplit="1" ySplit="3" topLeftCell="B4" activePane="bottomRight" state="frozen"/>
      <selection pane="topRight" activeCell="B1" sqref="B1"/>
      <selection pane="bottomLeft" activeCell="A4" sqref="A4"/>
      <selection pane="bottomRight" activeCell="A2" sqref="A2"/>
    </sheetView>
  </sheetViews>
  <sheetFormatPr baseColWidth="10" defaultColWidth="11.42578125" defaultRowHeight="15" x14ac:dyDescent="0.25"/>
  <cols>
    <col min="1" max="1" width="32" customWidth="1"/>
    <col min="2" max="2" width="11.5703125" customWidth="1"/>
    <col min="3" max="11" width="11.140625" customWidth="1"/>
    <col min="12" max="14" width="11.140625" hidden="1" customWidth="1"/>
    <col min="15" max="15" width="11.140625" style="58" customWidth="1"/>
    <col min="16" max="16" width="3.28515625" customWidth="1"/>
    <col min="17" max="17" width="11.5703125" bestFit="1" customWidth="1"/>
    <col min="18" max="18" width="3.28515625" style="55" customWidth="1"/>
    <col min="19" max="19" width="12" customWidth="1"/>
    <col min="20" max="20" width="3.28515625" customWidth="1"/>
    <col min="21" max="21" width="12.5703125" bestFit="1" customWidth="1"/>
    <col min="22" max="22" width="3.28515625" customWidth="1"/>
    <col min="23" max="23" width="12.5703125" bestFit="1" customWidth="1"/>
    <col min="24" max="24" width="12.28515625" customWidth="1"/>
  </cols>
  <sheetData>
    <row r="1" spans="1:24" x14ac:dyDescent="0.25">
      <c r="A1" s="1" t="s">
        <v>321</v>
      </c>
      <c r="P1" s="29"/>
    </row>
    <row r="2" spans="1:24" x14ac:dyDescent="0.25">
      <c r="A2" s="99" t="s">
        <v>322</v>
      </c>
      <c r="B2" s="99">
        <v>700</v>
      </c>
      <c r="C2" s="197">
        <v>2</v>
      </c>
      <c r="D2" s="197">
        <f>+C2+1</f>
        <v>3</v>
      </c>
      <c r="E2" s="197">
        <f t="shared" ref="E2:N2" si="0">+D2+1</f>
        <v>4</v>
      </c>
      <c r="F2" s="197">
        <f t="shared" si="0"/>
        <v>5</v>
      </c>
      <c r="G2" s="197">
        <f t="shared" si="0"/>
        <v>6</v>
      </c>
      <c r="H2" s="197">
        <f t="shared" si="0"/>
        <v>7</v>
      </c>
      <c r="I2" s="197">
        <f t="shared" si="0"/>
        <v>8</v>
      </c>
      <c r="J2" s="197">
        <f t="shared" si="0"/>
        <v>9</v>
      </c>
      <c r="K2" s="197">
        <f t="shared" si="0"/>
        <v>10</v>
      </c>
      <c r="L2" s="197">
        <f t="shared" si="0"/>
        <v>11</v>
      </c>
      <c r="M2" s="197">
        <f t="shared" si="0"/>
        <v>12</v>
      </c>
      <c r="N2" s="197">
        <f t="shared" si="0"/>
        <v>13</v>
      </c>
      <c r="O2" s="301">
        <v>14</v>
      </c>
      <c r="P2" s="302">
        <v>15</v>
      </c>
      <c r="Q2" s="302">
        <v>16</v>
      </c>
      <c r="R2" s="302">
        <v>17</v>
      </c>
      <c r="S2" s="302">
        <v>18</v>
      </c>
      <c r="T2" s="302">
        <v>19</v>
      </c>
      <c r="U2" s="302">
        <v>20</v>
      </c>
      <c r="V2" s="302">
        <v>21</v>
      </c>
      <c r="W2" s="302">
        <v>22</v>
      </c>
    </row>
    <row r="3" spans="1:24" ht="26.25" x14ac:dyDescent="0.25">
      <c r="A3" s="4"/>
      <c r="B3" s="135" t="s">
        <v>80</v>
      </c>
      <c r="C3" s="34">
        <v>45474</v>
      </c>
      <c r="D3" s="34">
        <v>45505</v>
      </c>
      <c r="E3" s="34">
        <v>45536</v>
      </c>
      <c r="F3" s="34">
        <v>45566</v>
      </c>
      <c r="G3" s="34">
        <v>45597</v>
      </c>
      <c r="H3" s="34">
        <v>45627</v>
      </c>
      <c r="I3" s="34">
        <v>45658</v>
      </c>
      <c r="J3" s="34">
        <v>45689</v>
      </c>
      <c r="K3" s="34">
        <v>45717</v>
      </c>
      <c r="L3" s="34">
        <v>45748</v>
      </c>
      <c r="M3" s="34">
        <v>45778</v>
      </c>
      <c r="N3" s="34">
        <v>45809</v>
      </c>
      <c r="O3" s="68" t="s">
        <v>88</v>
      </c>
      <c r="P3" s="29"/>
      <c r="Q3" s="96" t="s">
        <v>114</v>
      </c>
      <c r="S3" s="96" t="s">
        <v>115</v>
      </c>
      <c r="U3" s="96" t="s">
        <v>116</v>
      </c>
      <c r="W3" s="96" t="s">
        <v>159</v>
      </c>
    </row>
    <row r="4" spans="1:24" ht="15.75" thickBot="1" x14ac:dyDescent="0.3">
      <c r="A4" s="148" t="s">
        <v>149</v>
      </c>
      <c r="B4" s="148"/>
      <c r="C4" s="134"/>
      <c r="D4" s="134">
        <v>1</v>
      </c>
      <c r="E4" s="134">
        <v>0.3</v>
      </c>
      <c r="F4" s="134">
        <v>0.2</v>
      </c>
      <c r="G4" s="134">
        <v>0.2</v>
      </c>
      <c r="H4" s="134">
        <v>0.2</v>
      </c>
      <c r="I4" s="134">
        <v>0.2</v>
      </c>
      <c r="J4" s="134">
        <v>0.2</v>
      </c>
      <c r="K4" s="134">
        <v>0.2</v>
      </c>
      <c r="L4" s="134">
        <v>0.2</v>
      </c>
      <c r="M4" s="134">
        <v>0.2</v>
      </c>
      <c r="N4" s="134">
        <v>0.2</v>
      </c>
      <c r="O4" s="59">
        <f>+O6/Mercado!C62</f>
        <v>0.21888409775436132</v>
      </c>
      <c r="P4" s="29"/>
      <c r="Q4" s="2">
        <f>+VLOOKUP($B$5,$B$7:$W$10,Q2,FALSE)</f>
        <v>0.35</v>
      </c>
      <c r="S4" s="2">
        <f>+VLOOKUP($B$5,$B$7:$W$10,S2,FALSE)</f>
        <v>0.6</v>
      </c>
      <c r="T4" s="55"/>
      <c r="U4" s="2">
        <f>+VLOOKUP($B$5,$B$7:$W$10,U2,FALSE)</f>
        <v>1</v>
      </c>
      <c r="V4" s="55"/>
      <c r="W4" s="2">
        <f>+VLOOKUP($B$5,$B$7:$W$10,W2,FALSE)</f>
        <v>1</v>
      </c>
      <c r="X4" s="55" t="s">
        <v>245</v>
      </c>
    </row>
    <row r="5" spans="1:24" ht="15.75" thickBot="1" x14ac:dyDescent="0.3">
      <c r="A5" s="228" t="s">
        <v>255</v>
      </c>
      <c r="B5" s="234" t="s">
        <v>212</v>
      </c>
      <c r="C5" s="175"/>
      <c r="D5" s="175"/>
      <c r="E5" s="175"/>
      <c r="F5" s="175"/>
      <c r="G5" s="175"/>
      <c r="H5" s="175"/>
      <c r="I5" s="175"/>
      <c r="J5" s="175"/>
      <c r="K5" s="175"/>
      <c r="L5" s="175"/>
      <c r="M5" s="175"/>
      <c r="N5" s="175"/>
      <c r="O5" s="176"/>
      <c r="P5" s="29"/>
      <c r="Q5" s="3"/>
      <c r="S5" s="3"/>
      <c r="U5" s="3"/>
      <c r="W5" s="3"/>
    </row>
    <row r="6" spans="1:24" x14ac:dyDescent="0.25">
      <c r="A6" s="169" t="s">
        <v>256</v>
      </c>
      <c r="C6" s="198">
        <f t="shared" ref="C6:N6" si="1">+VLOOKUP($B$5,$B$7:$N$10,C2,FALSE)</f>
        <v>1</v>
      </c>
      <c r="D6" s="198">
        <f t="shared" si="1"/>
        <v>2</v>
      </c>
      <c r="E6" s="198">
        <f t="shared" si="1"/>
        <v>3</v>
      </c>
      <c r="F6" s="198">
        <f t="shared" si="1"/>
        <v>4</v>
      </c>
      <c r="G6" s="198">
        <f t="shared" si="1"/>
        <v>5</v>
      </c>
      <c r="H6" s="198">
        <f t="shared" si="1"/>
        <v>6</v>
      </c>
      <c r="I6" s="198">
        <f t="shared" si="1"/>
        <v>7</v>
      </c>
      <c r="J6" s="198">
        <f t="shared" si="1"/>
        <v>8</v>
      </c>
      <c r="K6" s="198">
        <f t="shared" si="1"/>
        <v>10</v>
      </c>
      <c r="L6" s="198">
        <f t="shared" si="1"/>
        <v>12</v>
      </c>
      <c r="M6" s="198">
        <f t="shared" si="1"/>
        <v>14</v>
      </c>
      <c r="N6" s="198">
        <f t="shared" si="1"/>
        <v>17</v>
      </c>
      <c r="O6" s="199">
        <f>+SUM(C6:N6)</f>
        <v>89</v>
      </c>
      <c r="P6" s="29"/>
      <c r="Q6" s="3">
        <f>ROUND(VLOOKUP($B$5,$B$7:$W$10,Q2,FALSE)*Mercado!$C$62,0)</f>
        <v>142</v>
      </c>
      <c r="S6" s="3">
        <f>ROUND(VLOOKUP($B$5,$B$7:$W$10,S2,FALSE)*Mercado!$C$62,0)</f>
        <v>244</v>
      </c>
      <c r="U6" s="3">
        <f>ROUND(VLOOKUP($B$5,$B$7:$W$10,U2,FALSE)*Mercado!$C$62,0)</f>
        <v>407</v>
      </c>
      <c r="W6" s="3">
        <f>ROUND(VLOOKUP($B$5,$B$7:$W$10,W2,FALSE)*Mercado!$C$62,0)</f>
        <v>407</v>
      </c>
    </row>
    <row r="7" spans="1:24" x14ac:dyDescent="0.25">
      <c r="B7" s="235" t="s">
        <v>212</v>
      </c>
      <c r="C7" s="236">
        <v>1</v>
      </c>
      <c r="D7" s="236">
        <f>ROUND(C7*(1+D$4),0)</f>
        <v>2</v>
      </c>
      <c r="E7" s="236">
        <f t="shared" ref="E7:N7" si="2">ROUND(D7*(1+E$4),0)</f>
        <v>3</v>
      </c>
      <c r="F7" s="236">
        <f t="shared" si="2"/>
        <v>4</v>
      </c>
      <c r="G7" s="236">
        <f t="shared" si="2"/>
        <v>5</v>
      </c>
      <c r="H7" s="236">
        <f t="shared" si="2"/>
        <v>6</v>
      </c>
      <c r="I7" s="236">
        <f t="shared" si="2"/>
        <v>7</v>
      </c>
      <c r="J7" s="236">
        <f t="shared" si="2"/>
        <v>8</v>
      </c>
      <c r="K7" s="236">
        <f t="shared" si="2"/>
        <v>10</v>
      </c>
      <c r="L7" s="236">
        <f t="shared" si="2"/>
        <v>12</v>
      </c>
      <c r="M7" s="236">
        <f t="shared" si="2"/>
        <v>14</v>
      </c>
      <c r="N7" s="236">
        <f t="shared" si="2"/>
        <v>17</v>
      </c>
      <c r="O7" s="237">
        <f>+SUM(C7:N7)</f>
        <v>89</v>
      </c>
      <c r="P7" s="29"/>
      <c r="Q7" s="247">
        <v>0.35</v>
      </c>
      <c r="R7" s="248"/>
      <c r="S7" s="247">
        <v>0.6</v>
      </c>
      <c r="T7" s="248"/>
      <c r="U7" s="247">
        <v>1</v>
      </c>
      <c r="V7" s="248"/>
      <c r="W7" s="247">
        <v>1</v>
      </c>
    </row>
    <row r="8" spans="1:24" x14ac:dyDescent="0.25">
      <c r="B8" s="235" t="s">
        <v>213</v>
      </c>
      <c r="C8" s="236">
        <v>0</v>
      </c>
      <c r="D8" s="236">
        <v>0</v>
      </c>
      <c r="E8" s="236">
        <v>0</v>
      </c>
      <c r="F8" s="236">
        <f>+C7</f>
        <v>1</v>
      </c>
      <c r="G8" s="236">
        <f t="shared" ref="G8:N8" si="3">+D7</f>
        <v>2</v>
      </c>
      <c r="H8" s="236">
        <f t="shared" si="3"/>
        <v>3</v>
      </c>
      <c r="I8" s="236">
        <f t="shared" si="3"/>
        <v>4</v>
      </c>
      <c r="J8" s="236">
        <f t="shared" si="3"/>
        <v>5</v>
      </c>
      <c r="K8" s="236">
        <f t="shared" si="3"/>
        <v>6</v>
      </c>
      <c r="L8" s="236">
        <f t="shared" si="3"/>
        <v>7</v>
      </c>
      <c r="M8" s="236">
        <f t="shared" si="3"/>
        <v>8</v>
      </c>
      <c r="N8" s="236">
        <f t="shared" si="3"/>
        <v>10</v>
      </c>
      <c r="O8" s="237">
        <f t="shared" ref="O8:O10" si="4">+SUM(C8:N8)</f>
        <v>46</v>
      </c>
      <c r="P8" s="29"/>
      <c r="Q8" s="249">
        <v>0.25</v>
      </c>
      <c r="R8" s="248"/>
      <c r="S8" s="249">
        <v>0.4</v>
      </c>
      <c r="T8" s="249"/>
      <c r="U8" s="249">
        <v>0.6</v>
      </c>
      <c r="V8" s="249"/>
      <c r="W8" s="249">
        <v>0.8</v>
      </c>
    </row>
    <row r="9" spans="1:24" x14ac:dyDescent="0.25">
      <c r="B9" s="235" t="s">
        <v>209</v>
      </c>
      <c r="C9" s="236">
        <v>1</v>
      </c>
      <c r="D9" s="236">
        <v>1</v>
      </c>
      <c r="E9" s="236">
        <v>1</v>
      </c>
      <c r="F9" s="236">
        <v>2</v>
      </c>
      <c r="G9" s="236">
        <v>2</v>
      </c>
      <c r="H9" s="236">
        <v>2</v>
      </c>
      <c r="I9" s="236">
        <v>3</v>
      </c>
      <c r="J9" s="236">
        <v>3</v>
      </c>
      <c r="K9" s="236">
        <v>3</v>
      </c>
      <c r="L9" s="236">
        <v>4</v>
      </c>
      <c r="M9" s="236">
        <v>4</v>
      </c>
      <c r="N9" s="236">
        <v>4</v>
      </c>
      <c r="O9" s="237">
        <f t="shared" si="4"/>
        <v>30</v>
      </c>
      <c r="P9" s="29"/>
      <c r="Q9" s="249">
        <v>0.25</v>
      </c>
      <c r="R9" s="248"/>
      <c r="S9" s="249">
        <v>0.35</v>
      </c>
      <c r="T9" s="249"/>
      <c r="U9" s="249">
        <v>0.45</v>
      </c>
      <c r="V9" s="249"/>
      <c r="W9" s="249">
        <v>0.65</v>
      </c>
    </row>
    <row r="10" spans="1:24" x14ac:dyDescent="0.25">
      <c r="B10" s="235" t="s">
        <v>210</v>
      </c>
      <c r="C10" s="236">
        <f>+ROUNDUP(C7*1.25,0)</f>
        <v>2</v>
      </c>
      <c r="D10" s="236">
        <f t="shared" ref="D10:N10" si="5">+ROUNDUP(D7*1.25,0)</f>
        <v>3</v>
      </c>
      <c r="E10" s="236">
        <f t="shared" si="5"/>
        <v>4</v>
      </c>
      <c r="F10" s="236">
        <f t="shared" si="5"/>
        <v>5</v>
      </c>
      <c r="G10" s="236">
        <f t="shared" si="5"/>
        <v>7</v>
      </c>
      <c r="H10" s="236">
        <f t="shared" si="5"/>
        <v>8</v>
      </c>
      <c r="I10" s="236">
        <f t="shared" si="5"/>
        <v>9</v>
      </c>
      <c r="J10" s="236">
        <f t="shared" si="5"/>
        <v>10</v>
      </c>
      <c r="K10" s="236">
        <f t="shared" si="5"/>
        <v>13</v>
      </c>
      <c r="L10" s="236">
        <f t="shared" si="5"/>
        <v>15</v>
      </c>
      <c r="M10" s="236">
        <f t="shared" si="5"/>
        <v>18</v>
      </c>
      <c r="N10" s="236">
        <f t="shared" si="5"/>
        <v>22</v>
      </c>
      <c r="O10" s="237">
        <f t="shared" si="4"/>
        <v>116</v>
      </c>
      <c r="P10" s="29"/>
      <c r="Q10" s="249">
        <v>0.5</v>
      </c>
      <c r="R10" s="248"/>
      <c r="S10" s="249">
        <v>0.75</v>
      </c>
      <c r="T10" s="249"/>
      <c r="U10" s="249">
        <v>1</v>
      </c>
      <c r="V10" s="249"/>
      <c r="W10" s="249">
        <v>1</v>
      </c>
    </row>
    <row r="11" spans="1:24" x14ac:dyDescent="0.25">
      <c r="C11" s="164"/>
      <c r="D11" s="164"/>
      <c r="E11" s="164"/>
      <c r="F11" s="164"/>
      <c r="G11" s="164"/>
      <c r="H11" s="164"/>
      <c r="I11" s="164"/>
      <c r="J11" s="164"/>
      <c r="K11" s="164"/>
      <c r="L11" s="164"/>
      <c r="M11" s="164"/>
      <c r="N11" s="164"/>
      <c r="O11" s="60"/>
      <c r="P11" s="29"/>
      <c r="Q11" s="3"/>
      <c r="S11" s="3"/>
      <c r="U11" s="3"/>
      <c r="W11" s="3"/>
    </row>
    <row r="12" spans="1:24" x14ac:dyDescent="0.25">
      <c r="A12" s="347" t="s">
        <v>0</v>
      </c>
      <c r="B12" s="347"/>
      <c r="C12" s="5">
        <f>'Precio y Costos'!D12</f>
        <v>580</v>
      </c>
      <c r="D12" s="5">
        <f>C12</f>
        <v>580</v>
      </c>
      <c r="E12" s="5">
        <f t="shared" ref="E12:N12" si="6">D12</f>
        <v>580</v>
      </c>
      <c r="F12" s="5">
        <f t="shared" si="6"/>
        <v>580</v>
      </c>
      <c r="G12" s="5">
        <f t="shared" si="6"/>
        <v>580</v>
      </c>
      <c r="H12" s="5">
        <f t="shared" si="6"/>
        <v>580</v>
      </c>
      <c r="I12" s="5">
        <f t="shared" si="6"/>
        <v>580</v>
      </c>
      <c r="J12" s="5">
        <f t="shared" si="6"/>
        <v>580</v>
      </c>
      <c r="K12" s="5">
        <f t="shared" si="6"/>
        <v>580</v>
      </c>
      <c r="L12" s="5">
        <f t="shared" si="6"/>
        <v>580</v>
      </c>
      <c r="M12" s="5">
        <f t="shared" si="6"/>
        <v>580</v>
      </c>
      <c r="N12" s="5">
        <f t="shared" si="6"/>
        <v>580</v>
      </c>
      <c r="O12" s="62">
        <f>+SUM(C12:N12)</f>
        <v>6960</v>
      </c>
      <c r="P12" s="146"/>
      <c r="Q12" s="5">
        <f>N12</f>
        <v>580</v>
      </c>
      <c r="R12" s="147"/>
      <c r="S12" s="5">
        <f>Q12</f>
        <v>580</v>
      </c>
      <c r="T12" s="5"/>
      <c r="U12" s="5">
        <f>S12</f>
        <v>580</v>
      </c>
      <c r="V12" s="5"/>
      <c r="W12" s="5">
        <f>U12</f>
        <v>580</v>
      </c>
    </row>
    <row r="13" spans="1:24" x14ac:dyDescent="0.25">
      <c r="A13" s="7" t="s">
        <v>65</v>
      </c>
      <c r="B13" s="7"/>
      <c r="C13" s="31">
        <f>C6*C12</f>
        <v>580</v>
      </c>
      <c r="D13" s="31">
        <f t="shared" ref="D13:N13" si="7">D6*D12</f>
        <v>1160</v>
      </c>
      <c r="E13" s="31">
        <f t="shared" si="7"/>
        <v>1740</v>
      </c>
      <c r="F13" s="31">
        <f t="shared" si="7"/>
        <v>2320</v>
      </c>
      <c r="G13" s="31">
        <f t="shared" si="7"/>
        <v>2900</v>
      </c>
      <c r="H13" s="31">
        <f t="shared" si="7"/>
        <v>3480</v>
      </c>
      <c r="I13" s="31">
        <f t="shared" si="7"/>
        <v>4060</v>
      </c>
      <c r="J13" s="31">
        <f t="shared" si="7"/>
        <v>4640</v>
      </c>
      <c r="K13" s="31">
        <f t="shared" si="7"/>
        <v>5800</v>
      </c>
      <c r="L13" s="31">
        <f t="shared" si="7"/>
        <v>6960</v>
      </c>
      <c r="M13" s="31">
        <f t="shared" si="7"/>
        <v>8120</v>
      </c>
      <c r="N13" s="31">
        <f t="shared" si="7"/>
        <v>9860</v>
      </c>
      <c r="O13" s="63">
        <f>+SUM(C13:N13)</f>
        <v>51620</v>
      </c>
      <c r="P13" s="146"/>
      <c r="Q13" s="31">
        <f>Q6*Q12</f>
        <v>82360</v>
      </c>
      <c r="R13" s="147"/>
      <c r="S13" s="31">
        <f>S6*S12</f>
        <v>141520</v>
      </c>
      <c r="T13" s="5"/>
      <c r="U13" s="31">
        <f>U6*U12</f>
        <v>236060</v>
      </c>
      <c r="V13" s="5"/>
      <c r="W13" s="31">
        <f>W6*W12</f>
        <v>236060</v>
      </c>
    </row>
    <row r="14" spans="1:24" hidden="1" x14ac:dyDescent="0.25">
      <c r="A14" s="352"/>
      <c r="B14" s="352"/>
      <c r="P14" s="29"/>
    </row>
    <row r="15" spans="1:24" hidden="1" x14ac:dyDescent="0.25">
      <c r="A15" t="s">
        <v>4</v>
      </c>
      <c r="B15" s="5">
        <f>+'Precio y Costos'!D18</f>
        <v>20</v>
      </c>
      <c r="C15" s="5">
        <f t="shared" ref="C15:N15" si="8">+$B$15*C6</f>
        <v>20</v>
      </c>
      <c r="D15" s="5">
        <f t="shared" si="8"/>
        <v>40</v>
      </c>
      <c r="E15" s="5">
        <f t="shared" si="8"/>
        <v>60</v>
      </c>
      <c r="F15" s="5">
        <f t="shared" si="8"/>
        <v>80</v>
      </c>
      <c r="G15" s="5">
        <f t="shared" si="8"/>
        <v>100</v>
      </c>
      <c r="H15" s="5">
        <f t="shared" si="8"/>
        <v>120</v>
      </c>
      <c r="I15" s="5">
        <f t="shared" si="8"/>
        <v>140</v>
      </c>
      <c r="J15" s="5">
        <f t="shared" si="8"/>
        <v>160</v>
      </c>
      <c r="K15" s="5">
        <f t="shared" si="8"/>
        <v>200</v>
      </c>
      <c r="L15" s="5">
        <f t="shared" si="8"/>
        <v>240</v>
      </c>
      <c r="M15" s="5">
        <f t="shared" si="8"/>
        <v>280</v>
      </c>
      <c r="N15" s="5">
        <f t="shared" si="8"/>
        <v>340</v>
      </c>
      <c r="O15" s="62">
        <f>+SUM(C15:N15)</f>
        <v>1780</v>
      </c>
      <c r="P15" s="29"/>
      <c r="Q15" s="5">
        <f>+$B$15*Q6</f>
        <v>2840</v>
      </c>
      <c r="S15" s="5">
        <f>+$B$15*S6</f>
        <v>4880</v>
      </c>
      <c r="U15" s="5">
        <f>+$B$15*U6</f>
        <v>8140</v>
      </c>
      <c r="W15" s="5">
        <f>+$B$15*W6</f>
        <v>8140</v>
      </c>
    </row>
    <row r="16" spans="1:24" hidden="1" x14ac:dyDescent="0.25">
      <c r="A16" t="s">
        <v>5</v>
      </c>
      <c r="B16" s="5">
        <f>+'Precio y Costos'!D19</f>
        <v>210</v>
      </c>
      <c r="C16" s="5">
        <f t="shared" ref="C16:N16" si="9">+$B$16*C6</f>
        <v>210</v>
      </c>
      <c r="D16" s="5">
        <f t="shared" si="9"/>
        <v>420</v>
      </c>
      <c r="E16" s="5">
        <f t="shared" si="9"/>
        <v>630</v>
      </c>
      <c r="F16" s="5">
        <f t="shared" si="9"/>
        <v>840</v>
      </c>
      <c r="G16" s="5">
        <f t="shared" si="9"/>
        <v>1050</v>
      </c>
      <c r="H16" s="5">
        <f t="shared" si="9"/>
        <v>1260</v>
      </c>
      <c r="I16" s="5">
        <f t="shared" si="9"/>
        <v>1470</v>
      </c>
      <c r="J16" s="5">
        <f t="shared" si="9"/>
        <v>1680</v>
      </c>
      <c r="K16" s="5">
        <f t="shared" si="9"/>
        <v>2100</v>
      </c>
      <c r="L16" s="5">
        <f t="shared" si="9"/>
        <v>2520</v>
      </c>
      <c r="M16" s="5">
        <f t="shared" si="9"/>
        <v>2940</v>
      </c>
      <c r="N16" s="5">
        <f t="shared" si="9"/>
        <v>3570</v>
      </c>
      <c r="O16" s="62">
        <f>+SUM(C16:N16)</f>
        <v>18690</v>
      </c>
      <c r="P16" s="29"/>
      <c r="Q16" s="5">
        <f>+$B$16*Q6</f>
        <v>29820</v>
      </c>
      <c r="S16" s="5">
        <f>+$B$16*S6</f>
        <v>51240</v>
      </c>
      <c r="U16" s="5">
        <f>+$B$16*U6</f>
        <v>85470</v>
      </c>
      <c r="W16" s="5">
        <f>+$B$16*W6</f>
        <v>85470</v>
      </c>
    </row>
    <row r="17" spans="1:24" hidden="1" x14ac:dyDescent="0.25">
      <c r="A17" t="s">
        <v>78</v>
      </c>
      <c r="B17" s="5">
        <f>+'Precio y Costos'!D20</f>
        <v>0</v>
      </c>
      <c r="C17" s="5">
        <f t="shared" ref="C17:N17" si="10">+$B$17*C6</f>
        <v>0</v>
      </c>
      <c r="D17" s="5">
        <f t="shared" si="10"/>
        <v>0</v>
      </c>
      <c r="E17" s="5">
        <f t="shared" si="10"/>
        <v>0</v>
      </c>
      <c r="F17" s="5">
        <f t="shared" si="10"/>
        <v>0</v>
      </c>
      <c r="G17" s="5">
        <f t="shared" si="10"/>
        <v>0</v>
      </c>
      <c r="H17" s="5">
        <f t="shared" si="10"/>
        <v>0</v>
      </c>
      <c r="I17" s="5">
        <f t="shared" si="10"/>
        <v>0</v>
      </c>
      <c r="J17" s="5">
        <f t="shared" si="10"/>
        <v>0</v>
      </c>
      <c r="K17" s="5">
        <f t="shared" si="10"/>
        <v>0</v>
      </c>
      <c r="L17" s="5">
        <f t="shared" si="10"/>
        <v>0</v>
      </c>
      <c r="M17" s="5">
        <f t="shared" si="10"/>
        <v>0</v>
      </c>
      <c r="N17" s="5">
        <f t="shared" si="10"/>
        <v>0</v>
      </c>
      <c r="O17" s="62">
        <f>+SUM(C17:N17)</f>
        <v>0</v>
      </c>
      <c r="P17" s="29"/>
      <c r="Q17" s="5">
        <f>+$B$17*Q6</f>
        <v>0</v>
      </c>
      <c r="S17" s="5">
        <f>+$B$17*S6</f>
        <v>0</v>
      </c>
      <c r="U17" s="5">
        <f>+$B$17*U6</f>
        <v>0</v>
      </c>
      <c r="W17" s="5">
        <f>+$B$17*W6</f>
        <v>0</v>
      </c>
    </row>
    <row r="18" spans="1:24" hidden="1" x14ac:dyDescent="0.25">
      <c r="A18" t="s">
        <v>79</v>
      </c>
      <c r="B18" s="5">
        <f>+'Precio y Costos'!D21</f>
        <v>3</v>
      </c>
      <c r="C18" s="5">
        <f t="shared" ref="C18:N18" si="11">+$B$18*C6</f>
        <v>3</v>
      </c>
      <c r="D18" s="5">
        <f t="shared" si="11"/>
        <v>6</v>
      </c>
      <c r="E18" s="5">
        <f t="shared" si="11"/>
        <v>9</v>
      </c>
      <c r="F18" s="5">
        <f t="shared" si="11"/>
        <v>12</v>
      </c>
      <c r="G18" s="5">
        <f t="shared" si="11"/>
        <v>15</v>
      </c>
      <c r="H18" s="5">
        <f t="shared" si="11"/>
        <v>18</v>
      </c>
      <c r="I18" s="5">
        <f t="shared" si="11"/>
        <v>21</v>
      </c>
      <c r="J18" s="5">
        <f t="shared" si="11"/>
        <v>24</v>
      </c>
      <c r="K18" s="5">
        <f t="shared" si="11"/>
        <v>30</v>
      </c>
      <c r="L18" s="5">
        <f t="shared" si="11"/>
        <v>36</v>
      </c>
      <c r="M18" s="5">
        <f t="shared" si="11"/>
        <v>42</v>
      </c>
      <c r="N18" s="5">
        <f t="shared" si="11"/>
        <v>51</v>
      </c>
      <c r="O18" s="62">
        <f>+SUM(C18:N18)</f>
        <v>267</v>
      </c>
      <c r="P18" s="29"/>
      <c r="Q18" s="5">
        <f>+$B$18*Q6</f>
        <v>426</v>
      </c>
      <c r="S18" s="5">
        <f>+$B$18*S6</f>
        <v>732</v>
      </c>
      <c r="U18" s="5">
        <f>+$B$18*U6</f>
        <v>1221</v>
      </c>
      <c r="W18" s="5">
        <f>+$B$18*W6</f>
        <v>1221</v>
      </c>
    </row>
    <row r="19" spans="1:24" s="29" customFormat="1" hidden="1" x14ac:dyDescent="0.25">
      <c r="A19" s="7" t="s">
        <v>83</v>
      </c>
      <c r="B19" s="31">
        <f>+SUM(B15:B18)</f>
        <v>233</v>
      </c>
      <c r="C19" s="31">
        <f>+SUM(C15:C18)</f>
        <v>233</v>
      </c>
      <c r="D19" s="31">
        <f t="shared" ref="D19:N19" si="12">+SUM(D15:D18)</f>
        <v>466</v>
      </c>
      <c r="E19" s="31">
        <f t="shared" si="12"/>
        <v>699</v>
      </c>
      <c r="F19" s="31">
        <f t="shared" si="12"/>
        <v>932</v>
      </c>
      <c r="G19" s="31">
        <f t="shared" si="12"/>
        <v>1165</v>
      </c>
      <c r="H19" s="31">
        <f t="shared" si="12"/>
        <v>1398</v>
      </c>
      <c r="I19" s="31">
        <f t="shared" si="12"/>
        <v>1631</v>
      </c>
      <c r="J19" s="31">
        <f t="shared" si="12"/>
        <v>1864</v>
      </c>
      <c r="K19" s="31">
        <f t="shared" si="12"/>
        <v>2330</v>
      </c>
      <c r="L19" s="31">
        <f t="shared" si="12"/>
        <v>2796</v>
      </c>
      <c r="M19" s="31">
        <f t="shared" si="12"/>
        <v>3262</v>
      </c>
      <c r="N19" s="31">
        <f t="shared" si="12"/>
        <v>3961</v>
      </c>
      <c r="O19" s="63">
        <f>+SUM(C19:N19)</f>
        <v>20737</v>
      </c>
      <c r="Q19" s="31">
        <f>+SUM(Q15:Q18)</f>
        <v>33086</v>
      </c>
      <c r="R19" s="91"/>
      <c r="S19" s="31">
        <f>+SUM(S15:S18)</f>
        <v>56852</v>
      </c>
      <c r="U19" s="31">
        <f>+SUM(U15:U18)</f>
        <v>94831</v>
      </c>
      <c r="W19" s="31">
        <f>+SUM(W15:W18)</f>
        <v>94831</v>
      </c>
    </row>
    <row r="20" spans="1:24" x14ac:dyDescent="0.25">
      <c r="C20" s="5"/>
      <c r="D20" s="5"/>
      <c r="E20" s="5"/>
      <c r="F20" s="5"/>
      <c r="G20" s="5"/>
      <c r="H20" s="5"/>
      <c r="I20" s="5"/>
      <c r="J20" s="5"/>
      <c r="K20" s="5"/>
      <c r="L20" s="5"/>
      <c r="M20" s="5"/>
      <c r="N20" s="5"/>
      <c r="O20" s="62"/>
      <c r="P20" s="29"/>
      <c r="Q20" s="5"/>
      <c r="S20" s="5"/>
      <c r="U20" s="5"/>
      <c r="W20" s="5"/>
    </row>
    <row r="21" spans="1:24" hidden="1" x14ac:dyDescent="0.25">
      <c r="A21" s="7" t="s">
        <v>110</v>
      </c>
      <c r="B21" s="7"/>
      <c r="C21" s="30">
        <f>+C13-C19</f>
        <v>347</v>
      </c>
      <c r="D21" s="30">
        <f t="shared" ref="D21:N21" si="13">+D13-D19</f>
        <v>694</v>
      </c>
      <c r="E21" s="30">
        <f t="shared" si="13"/>
        <v>1041</v>
      </c>
      <c r="F21" s="30">
        <f t="shared" si="13"/>
        <v>1388</v>
      </c>
      <c r="G21" s="30">
        <f t="shared" si="13"/>
        <v>1735</v>
      </c>
      <c r="H21" s="30">
        <f t="shared" si="13"/>
        <v>2082</v>
      </c>
      <c r="I21" s="30">
        <f t="shared" si="13"/>
        <v>2429</v>
      </c>
      <c r="J21" s="30">
        <f t="shared" si="13"/>
        <v>2776</v>
      </c>
      <c r="K21" s="30">
        <f t="shared" si="13"/>
        <v>3470</v>
      </c>
      <c r="L21" s="30">
        <f t="shared" si="13"/>
        <v>4164</v>
      </c>
      <c r="M21" s="30">
        <f t="shared" si="13"/>
        <v>4858</v>
      </c>
      <c r="N21" s="30">
        <f t="shared" si="13"/>
        <v>5899</v>
      </c>
      <c r="O21" s="61">
        <f>+SUM(C21:N21)</f>
        <v>30883</v>
      </c>
      <c r="P21" s="29"/>
      <c r="Q21" s="30">
        <f>+Q13-Q19</f>
        <v>49274</v>
      </c>
      <c r="S21" s="30">
        <f>+S13-S19</f>
        <v>84668</v>
      </c>
      <c r="U21" s="30">
        <f>+U13-U19</f>
        <v>141229</v>
      </c>
      <c r="W21" s="30">
        <f>+W13-W19</f>
        <v>141229</v>
      </c>
    </row>
    <row r="22" spans="1:24" hidden="1" x14ac:dyDescent="0.25">
      <c r="C22" s="5"/>
      <c r="D22" s="5"/>
      <c r="E22" s="5"/>
      <c r="F22" s="5"/>
      <c r="G22" s="5"/>
      <c r="H22" s="5"/>
      <c r="I22" s="5"/>
      <c r="J22" s="5"/>
      <c r="K22" s="5"/>
      <c r="L22" s="5"/>
      <c r="M22" s="5"/>
      <c r="N22" s="5"/>
      <c r="O22" s="62"/>
      <c r="P22" s="29"/>
      <c r="Q22" s="5"/>
      <c r="S22" s="5"/>
      <c r="U22" s="5"/>
      <c r="W22" s="5"/>
    </row>
    <row r="23" spans="1:24" s="56" customFormat="1" hidden="1" x14ac:dyDescent="0.25">
      <c r="A23" s="56" t="s">
        <v>150</v>
      </c>
      <c r="C23" s="177">
        <f>+C21/C19</f>
        <v>1.4892703862660943</v>
      </c>
      <c r="D23" s="177">
        <f t="shared" ref="D23:U23" si="14">+D21/D19</f>
        <v>1.4892703862660943</v>
      </c>
      <c r="E23" s="177">
        <f t="shared" si="14"/>
        <v>1.4892703862660943</v>
      </c>
      <c r="F23" s="177">
        <f t="shared" si="14"/>
        <v>1.4892703862660943</v>
      </c>
      <c r="G23" s="177">
        <f t="shared" si="14"/>
        <v>1.4892703862660943</v>
      </c>
      <c r="H23" s="177">
        <f t="shared" si="14"/>
        <v>1.4892703862660943</v>
      </c>
      <c r="I23" s="177">
        <f t="shared" si="14"/>
        <v>1.4892703862660943</v>
      </c>
      <c r="J23" s="177">
        <f t="shared" si="14"/>
        <v>1.4892703862660943</v>
      </c>
      <c r="K23" s="177">
        <f t="shared" si="14"/>
        <v>1.4892703862660943</v>
      </c>
      <c r="L23" s="177">
        <f t="shared" si="14"/>
        <v>1.4892703862660943</v>
      </c>
      <c r="M23" s="177">
        <f t="shared" si="14"/>
        <v>1.4892703862660943</v>
      </c>
      <c r="N23" s="177">
        <f t="shared" si="14"/>
        <v>1.4892703862660943</v>
      </c>
      <c r="O23" s="64">
        <f t="shared" si="14"/>
        <v>1.4892703862660943</v>
      </c>
      <c r="P23" s="29"/>
      <c r="Q23" s="177">
        <f t="shared" si="14"/>
        <v>1.4892703862660943</v>
      </c>
      <c r="S23" s="177">
        <f t="shared" si="14"/>
        <v>1.4892703862660943</v>
      </c>
      <c r="U23" s="177">
        <f t="shared" si="14"/>
        <v>1.4892703862660943</v>
      </c>
      <c r="W23" s="177">
        <f t="shared" ref="W23" si="15">+W21/W19</f>
        <v>1.4892703862660943</v>
      </c>
    </row>
    <row r="24" spans="1:24" hidden="1" x14ac:dyDescent="0.25">
      <c r="C24" s="5"/>
      <c r="D24" s="5"/>
      <c r="E24" s="5"/>
      <c r="F24" s="5"/>
      <c r="G24" s="5"/>
      <c r="H24" s="5"/>
      <c r="I24" s="5"/>
      <c r="J24" s="5"/>
      <c r="K24" s="5"/>
      <c r="L24" s="5"/>
      <c r="M24" s="5"/>
      <c r="N24" s="5"/>
      <c r="O24" s="62"/>
      <c r="P24" s="29"/>
      <c r="Q24" s="5"/>
      <c r="S24" s="5"/>
      <c r="U24" s="5"/>
      <c r="W24" s="5"/>
    </row>
    <row r="25" spans="1:24" x14ac:dyDescent="0.25">
      <c r="A25" t="s">
        <v>77</v>
      </c>
      <c r="B25" s="5">
        <f>+'Precio y Costos'!K38</f>
        <v>555</v>
      </c>
      <c r="C25" s="5">
        <f>+B25</f>
        <v>555</v>
      </c>
      <c r="D25" s="5">
        <f>+C25</f>
        <v>555</v>
      </c>
      <c r="E25" s="5">
        <f t="shared" ref="E25:N25" si="16">+D25</f>
        <v>555</v>
      </c>
      <c r="F25" s="5">
        <f t="shared" si="16"/>
        <v>555</v>
      </c>
      <c r="G25" s="5">
        <f t="shared" si="16"/>
        <v>555</v>
      </c>
      <c r="H25" s="5">
        <f t="shared" si="16"/>
        <v>555</v>
      </c>
      <c r="I25" s="5">
        <f t="shared" si="16"/>
        <v>555</v>
      </c>
      <c r="J25" s="5">
        <f t="shared" si="16"/>
        <v>555</v>
      </c>
      <c r="K25" s="5">
        <f t="shared" si="16"/>
        <v>555</v>
      </c>
      <c r="L25" s="5">
        <f t="shared" si="16"/>
        <v>555</v>
      </c>
      <c r="M25" s="5">
        <f t="shared" si="16"/>
        <v>555</v>
      </c>
      <c r="N25" s="5">
        <f t="shared" si="16"/>
        <v>555</v>
      </c>
      <c r="O25" s="62">
        <f>+SUM(C25:N25)</f>
        <v>6660</v>
      </c>
      <c r="P25" s="29"/>
      <c r="Q25" s="5">
        <f>+N25*1.2*12</f>
        <v>7992</v>
      </c>
      <c r="S25" s="5">
        <f>+Q25*1.2</f>
        <v>9590.4</v>
      </c>
      <c r="U25" s="5">
        <f>+S25*1.2</f>
        <v>11508.48</v>
      </c>
      <c r="W25" s="5">
        <f>+U25*1.2</f>
        <v>13810.175999999999</v>
      </c>
      <c r="X25" t="s">
        <v>163</v>
      </c>
    </row>
    <row r="26" spans="1:24" s="56" customFormat="1" x14ac:dyDescent="0.25">
      <c r="A26" s="56" t="s">
        <v>2</v>
      </c>
      <c r="C26" s="89">
        <f>+C25/C7</f>
        <v>555</v>
      </c>
      <c r="D26" s="89">
        <f t="shared" ref="D26:O26" si="17">+D25/D7</f>
        <v>277.5</v>
      </c>
      <c r="E26" s="89">
        <f t="shared" si="17"/>
        <v>185</v>
      </c>
      <c r="F26" s="89">
        <f t="shared" si="17"/>
        <v>138.75</v>
      </c>
      <c r="G26" s="89">
        <f t="shared" si="17"/>
        <v>111</v>
      </c>
      <c r="H26" s="89">
        <f t="shared" si="17"/>
        <v>92.5</v>
      </c>
      <c r="I26" s="89">
        <f t="shared" si="17"/>
        <v>79.285714285714292</v>
      </c>
      <c r="J26" s="89">
        <f t="shared" si="17"/>
        <v>69.375</v>
      </c>
      <c r="K26" s="89">
        <f t="shared" si="17"/>
        <v>55.5</v>
      </c>
      <c r="L26" s="89">
        <f t="shared" si="17"/>
        <v>46.25</v>
      </c>
      <c r="M26" s="89">
        <f t="shared" si="17"/>
        <v>39.642857142857146</v>
      </c>
      <c r="N26" s="89">
        <f t="shared" si="17"/>
        <v>32.647058823529413</v>
      </c>
      <c r="O26" s="65">
        <f t="shared" si="17"/>
        <v>74.831460674157299</v>
      </c>
      <c r="P26" s="29"/>
      <c r="Q26" s="89">
        <f>+Q25/Q6</f>
        <v>56.281690140845072</v>
      </c>
      <c r="R26" s="92"/>
      <c r="S26" s="89">
        <f>+S25/S6</f>
        <v>39.304918032786887</v>
      </c>
      <c r="U26" s="89">
        <f>+U25/U6</f>
        <v>28.276363636363634</v>
      </c>
      <c r="W26" s="89">
        <f>+W25/W6</f>
        <v>33.931636363636365</v>
      </c>
    </row>
    <row r="27" spans="1:24" x14ac:dyDescent="0.25">
      <c r="A27" t="s">
        <v>82</v>
      </c>
      <c r="B27" s="6">
        <v>3.5000000000000003E-2</v>
      </c>
      <c r="C27" s="5">
        <f t="shared" ref="C27" si="18">C13*$B$27</f>
        <v>20.3</v>
      </c>
      <c r="D27" s="5">
        <f t="shared" ref="D27:N27" si="19">D13*$B$27</f>
        <v>40.6</v>
      </c>
      <c r="E27" s="5">
        <f t="shared" si="19"/>
        <v>60.900000000000006</v>
      </c>
      <c r="F27" s="5">
        <f t="shared" si="19"/>
        <v>81.2</v>
      </c>
      <c r="G27" s="5">
        <f t="shared" si="19"/>
        <v>101.50000000000001</v>
      </c>
      <c r="H27" s="5">
        <f t="shared" si="19"/>
        <v>121.80000000000001</v>
      </c>
      <c r="I27" s="5">
        <f t="shared" si="19"/>
        <v>142.10000000000002</v>
      </c>
      <c r="J27" s="5">
        <f t="shared" si="19"/>
        <v>162.4</v>
      </c>
      <c r="K27" s="5">
        <f t="shared" si="19"/>
        <v>203.00000000000003</v>
      </c>
      <c r="L27" s="5">
        <f t="shared" si="19"/>
        <v>243.60000000000002</v>
      </c>
      <c r="M27" s="5">
        <f t="shared" si="19"/>
        <v>284.20000000000005</v>
      </c>
      <c r="N27" s="5">
        <f t="shared" si="19"/>
        <v>345.1</v>
      </c>
      <c r="O27" s="62">
        <f>+SUM(C27:N27)</f>
        <v>1806.7000000000003</v>
      </c>
      <c r="P27" s="29"/>
      <c r="Q27" s="5">
        <f>Q13*$B$27</f>
        <v>2882.6000000000004</v>
      </c>
      <c r="S27" s="5">
        <f>S13*$B$27</f>
        <v>4953.2000000000007</v>
      </c>
      <c r="U27" s="5">
        <f>U13*$B$27</f>
        <v>8262.1</v>
      </c>
      <c r="W27" s="5">
        <f>W13*$B$27</f>
        <v>8262.1</v>
      </c>
    </row>
    <row r="28" spans="1:24" x14ac:dyDescent="0.25">
      <c r="A28" t="s">
        <v>153</v>
      </c>
      <c r="B28" s="6"/>
      <c r="C28" s="5">
        <f>+'Inv. Inicial y Amortizaciones'!B5</f>
        <v>130</v>
      </c>
      <c r="D28" s="5"/>
      <c r="E28" s="5"/>
      <c r="F28" s="5"/>
      <c r="G28" s="5"/>
      <c r="H28" s="5"/>
      <c r="I28" s="5"/>
      <c r="J28" s="5"/>
      <c r="K28" s="5"/>
      <c r="L28" s="5"/>
      <c r="M28" s="5"/>
      <c r="N28" s="5"/>
      <c r="O28" s="62">
        <f>+SUM(C28:N28)</f>
        <v>130</v>
      </c>
      <c r="P28" s="29"/>
      <c r="Q28" s="5">
        <f>+O28*50%</f>
        <v>65</v>
      </c>
      <c r="S28" s="5">
        <f>+O28*50%</f>
        <v>65</v>
      </c>
      <c r="U28" s="5">
        <f>+O28*50%</f>
        <v>65</v>
      </c>
      <c r="W28" s="5">
        <f>+O28*50%</f>
        <v>65</v>
      </c>
      <c r="X28" t="s">
        <v>164</v>
      </c>
    </row>
    <row r="29" spans="1:24" x14ac:dyDescent="0.25">
      <c r="A29" t="s">
        <v>154</v>
      </c>
      <c r="B29" s="6"/>
      <c r="C29" s="5">
        <f>+'Inv. Inicial y Amortizaciones'!B16/2</f>
        <v>800</v>
      </c>
      <c r="D29" s="5"/>
      <c r="E29" s="5"/>
      <c r="F29" s="5"/>
      <c r="G29" s="5"/>
      <c r="H29" s="5">
        <f>+C29</f>
        <v>800</v>
      </c>
      <c r="I29" s="5"/>
      <c r="J29" s="5"/>
      <c r="K29" s="5"/>
      <c r="L29" s="5"/>
      <c r="M29" s="5"/>
      <c r="N29" s="5"/>
      <c r="O29" s="62">
        <f>+SUM(C29:N29)</f>
        <v>1600</v>
      </c>
      <c r="P29" s="29"/>
      <c r="Q29" s="5">
        <f>+O29*50%</f>
        <v>800</v>
      </c>
      <c r="S29" s="5">
        <f>+O29*50%</f>
        <v>800</v>
      </c>
      <c r="U29" s="5">
        <f>+O29*50%</f>
        <v>800</v>
      </c>
      <c r="W29" s="5">
        <f>+O29*50%</f>
        <v>800</v>
      </c>
      <c r="X29" t="s">
        <v>165</v>
      </c>
    </row>
    <row r="30" spans="1:24" x14ac:dyDescent="0.25">
      <c r="A30" s="7" t="s">
        <v>84</v>
      </c>
      <c r="B30" s="7"/>
      <c r="C30" s="31">
        <f>+C25+C27+C28</f>
        <v>705.3</v>
      </c>
      <c r="D30" s="31">
        <f t="shared" ref="D30:N30" si="20">+D25+D27+D28</f>
        <v>595.6</v>
      </c>
      <c r="E30" s="31">
        <f t="shared" si="20"/>
        <v>615.9</v>
      </c>
      <c r="F30" s="31">
        <f t="shared" si="20"/>
        <v>636.20000000000005</v>
      </c>
      <c r="G30" s="31">
        <f t="shared" si="20"/>
        <v>656.5</v>
      </c>
      <c r="H30" s="31">
        <f t="shared" si="20"/>
        <v>676.8</v>
      </c>
      <c r="I30" s="31">
        <f t="shared" si="20"/>
        <v>697.1</v>
      </c>
      <c r="J30" s="31">
        <f t="shared" si="20"/>
        <v>717.4</v>
      </c>
      <c r="K30" s="31">
        <f t="shared" si="20"/>
        <v>758</v>
      </c>
      <c r="L30" s="31">
        <f t="shared" si="20"/>
        <v>798.6</v>
      </c>
      <c r="M30" s="31">
        <f t="shared" si="20"/>
        <v>839.2</v>
      </c>
      <c r="N30" s="31">
        <f t="shared" si="20"/>
        <v>900.1</v>
      </c>
      <c r="O30" s="63">
        <f>+SUM(C30:N30)</f>
        <v>8596.7000000000007</v>
      </c>
      <c r="P30" s="29"/>
      <c r="Q30" s="31">
        <f>+Q25+Q27+Q28+Q29</f>
        <v>11739.6</v>
      </c>
      <c r="S30" s="31">
        <f>+S25+S27+S28+S29</f>
        <v>15408.6</v>
      </c>
      <c r="U30" s="31">
        <f>+U25+U27+U28+U29</f>
        <v>20635.580000000002</v>
      </c>
      <c r="W30" s="31">
        <f>+W25+W27+W28+W29</f>
        <v>22937.275999999998</v>
      </c>
    </row>
    <row r="31" spans="1:24" ht="14.25" customHeight="1" x14ac:dyDescent="0.25">
      <c r="A31" s="344"/>
      <c r="B31" s="344"/>
      <c r="C31" s="5"/>
      <c r="D31" s="5"/>
      <c r="E31" s="5"/>
      <c r="F31" s="5"/>
      <c r="G31" s="5"/>
      <c r="H31" s="5"/>
      <c r="I31" s="5"/>
      <c r="J31" s="5"/>
      <c r="K31" s="5"/>
      <c r="L31" s="5"/>
      <c r="M31" s="5"/>
      <c r="N31" s="5"/>
      <c r="O31" s="62"/>
      <c r="P31" s="29"/>
      <c r="Q31" s="5"/>
      <c r="S31" s="5"/>
      <c r="U31" s="5"/>
      <c r="W31" s="5"/>
    </row>
    <row r="32" spans="1:24" x14ac:dyDescent="0.25">
      <c r="A32" s="338" t="s">
        <v>72</v>
      </c>
      <c r="B32" s="338"/>
      <c r="C32" s="5">
        <v>50</v>
      </c>
      <c r="D32" s="5">
        <v>50</v>
      </c>
      <c r="E32" s="5">
        <v>50</v>
      </c>
      <c r="F32" s="5">
        <v>50</v>
      </c>
      <c r="G32" s="5">
        <v>50</v>
      </c>
      <c r="H32" s="5">
        <v>50</v>
      </c>
      <c r="I32" s="5">
        <v>50</v>
      </c>
      <c r="J32" s="5">
        <v>50</v>
      </c>
      <c r="K32" s="5">
        <v>50</v>
      </c>
      <c r="L32" s="5">
        <v>50</v>
      </c>
      <c r="M32" s="5">
        <v>50</v>
      </c>
      <c r="N32" s="5">
        <v>50</v>
      </c>
      <c r="O32" s="62">
        <f t="shared" ref="O32:O36" si="21">+SUM(C32:N32)</f>
        <v>600</v>
      </c>
      <c r="P32" s="29"/>
      <c r="Q32" s="5">
        <f>+N32*1.2*12</f>
        <v>720</v>
      </c>
      <c r="S32" s="5">
        <f>+Q32*1.2</f>
        <v>864</v>
      </c>
      <c r="U32" s="5">
        <f>+S32*1.2</f>
        <v>1036.8</v>
      </c>
      <c r="W32" s="5">
        <f>+U32*1.2</f>
        <v>1244.1599999999999</v>
      </c>
      <c r="X32" t="s">
        <v>163</v>
      </c>
    </row>
    <row r="33" spans="1:24" x14ac:dyDescent="0.25">
      <c r="A33" s="344" t="s">
        <v>111</v>
      </c>
      <c r="B33" s="344"/>
      <c r="C33" s="137">
        <v>30</v>
      </c>
      <c r="D33" s="5">
        <f>C33</f>
        <v>30</v>
      </c>
      <c r="E33" s="5">
        <f t="shared" ref="E33:N33" si="22">D33</f>
        <v>30</v>
      </c>
      <c r="F33" s="5">
        <f t="shared" si="22"/>
        <v>30</v>
      </c>
      <c r="G33" s="5">
        <f t="shared" si="22"/>
        <v>30</v>
      </c>
      <c r="H33" s="5">
        <f t="shared" si="22"/>
        <v>30</v>
      </c>
      <c r="I33" s="5">
        <f t="shared" si="22"/>
        <v>30</v>
      </c>
      <c r="J33" s="5">
        <f t="shared" si="22"/>
        <v>30</v>
      </c>
      <c r="K33" s="5">
        <f t="shared" si="22"/>
        <v>30</v>
      </c>
      <c r="L33" s="5">
        <f t="shared" si="22"/>
        <v>30</v>
      </c>
      <c r="M33" s="5">
        <f t="shared" si="22"/>
        <v>30</v>
      </c>
      <c r="N33" s="5">
        <f t="shared" si="22"/>
        <v>30</v>
      </c>
      <c r="O33" s="62">
        <f t="shared" si="21"/>
        <v>360</v>
      </c>
      <c r="P33" s="29"/>
      <c r="Q33" s="5">
        <f>+N33*1.2*12</f>
        <v>432</v>
      </c>
      <c r="S33" s="5">
        <f>+Q33*1.2</f>
        <v>518.4</v>
      </c>
      <c r="U33" s="5">
        <f>+S33*1.2</f>
        <v>622.07999999999993</v>
      </c>
      <c r="W33" s="5">
        <f>+U33*1.2</f>
        <v>746.49599999999987</v>
      </c>
      <c r="X33" t="s">
        <v>166</v>
      </c>
    </row>
    <row r="34" spans="1:24" x14ac:dyDescent="0.25">
      <c r="A34" t="s">
        <v>171</v>
      </c>
      <c r="C34" s="137"/>
      <c r="D34" s="5"/>
      <c r="E34" s="5"/>
      <c r="F34" s="5"/>
      <c r="G34" s="5"/>
      <c r="H34" s="5">
        <f>+'Inv. Inicial y Amortizaciones'!B20/2</f>
        <v>400</v>
      </c>
      <c r="I34" s="5"/>
      <c r="J34" s="5"/>
      <c r="K34" s="5"/>
      <c r="L34" s="5"/>
      <c r="M34" s="5"/>
      <c r="N34" s="5">
        <f>+'Inv. Inicial y Amortizaciones'!B22-H34</f>
        <v>500</v>
      </c>
      <c r="O34" s="62">
        <f t="shared" si="21"/>
        <v>900</v>
      </c>
      <c r="P34" s="29"/>
      <c r="Q34" s="5">
        <f>+O34*1.2</f>
        <v>1080</v>
      </c>
      <c r="S34" s="5">
        <f>+Q34*1.2</f>
        <v>1296</v>
      </c>
      <c r="U34" s="5">
        <f>+S34*1.2</f>
        <v>1555.2</v>
      </c>
      <c r="W34" s="5">
        <f>+U34*1.2</f>
        <v>1866.24</v>
      </c>
      <c r="X34" t="s">
        <v>166</v>
      </c>
    </row>
    <row r="35" spans="1:24" x14ac:dyDescent="0.25">
      <c r="A35" t="s">
        <v>183</v>
      </c>
      <c r="C35" s="5">
        <v>50</v>
      </c>
      <c r="D35" s="5">
        <v>50</v>
      </c>
      <c r="E35" s="5">
        <v>50</v>
      </c>
      <c r="F35" s="5">
        <v>50</v>
      </c>
      <c r="G35" s="5">
        <v>50</v>
      </c>
      <c r="H35" s="5">
        <v>50</v>
      </c>
      <c r="I35" s="5">
        <v>50</v>
      </c>
      <c r="J35" s="5">
        <v>50</v>
      </c>
      <c r="K35" s="5">
        <v>50</v>
      </c>
      <c r="L35" s="5">
        <v>50</v>
      </c>
      <c r="M35" s="5">
        <v>50</v>
      </c>
      <c r="N35" s="5">
        <v>50</v>
      </c>
      <c r="O35" s="62">
        <f t="shared" si="21"/>
        <v>600</v>
      </c>
      <c r="P35" s="29"/>
      <c r="Q35" s="5">
        <f>+N35*1.2*12</f>
        <v>720</v>
      </c>
      <c r="S35" s="5">
        <f>N35*1.2*12</f>
        <v>720</v>
      </c>
      <c r="U35" s="5">
        <f>N35*1.2*12</f>
        <v>720</v>
      </c>
      <c r="W35" s="5">
        <f>N35*1.2*12</f>
        <v>720</v>
      </c>
      <c r="X35" t="s">
        <v>163</v>
      </c>
    </row>
    <row r="36" spans="1:24" x14ac:dyDescent="0.25">
      <c r="A36" t="s">
        <v>152</v>
      </c>
      <c r="C36" s="5">
        <f>+'Inv. Inicial y Amortizaciones'!B12</f>
        <v>239.78571428571428</v>
      </c>
      <c r="D36" s="5"/>
      <c r="E36" s="5"/>
      <c r="F36" s="5"/>
      <c r="G36" s="5"/>
      <c r="H36" s="5"/>
      <c r="I36" s="5"/>
      <c r="J36" s="5"/>
      <c r="K36" s="5"/>
      <c r="L36" s="5"/>
      <c r="M36" s="5"/>
      <c r="N36" s="5"/>
      <c r="O36" s="62">
        <f t="shared" si="21"/>
        <v>239.78571428571428</v>
      </c>
      <c r="P36" s="29"/>
      <c r="Q36" s="5">
        <v>0</v>
      </c>
      <c r="S36" s="5">
        <v>0</v>
      </c>
      <c r="U36" s="5">
        <v>0</v>
      </c>
      <c r="W36" s="5">
        <v>0</v>
      </c>
    </row>
    <row r="37" spans="1:24" s="29" customFormat="1" x14ac:dyDescent="0.25">
      <c r="A37" s="7" t="s">
        <v>85</v>
      </c>
      <c r="B37" s="7"/>
      <c r="C37" s="31">
        <f>+SUM(C32:C36)</f>
        <v>369.78571428571428</v>
      </c>
      <c r="D37" s="31">
        <f t="shared" ref="D37:N37" si="23">+SUM(D32:D36)</f>
        <v>130</v>
      </c>
      <c r="E37" s="31">
        <f t="shared" si="23"/>
        <v>130</v>
      </c>
      <c r="F37" s="31">
        <f t="shared" si="23"/>
        <v>130</v>
      </c>
      <c r="G37" s="31">
        <f t="shared" si="23"/>
        <v>130</v>
      </c>
      <c r="H37" s="31">
        <f t="shared" si="23"/>
        <v>530</v>
      </c>
      <c r="I37" s="31">
        <f t="shared" si="23"/>
        <v>130</v>
      </c>
      <c r="J37" s="31">
        <f t="shared" si="23"/>
        <v>130</v>
      </c>
      <c r="K37" s="31">
        <f t="shared" si="23"/>
        <v>130</v>
      </c>
      <c r="L37" s="31">
        <f t="shared" si="23"/>
        <v>130</v>
      </c>
      <c r="M37" s="31">
        <f t="shared" si="23"/>
        <v>130</v>
      </c>
      <c r="N37" s="31">
        <f t="shared" si="23"/>
        <v>630</v>
      </c>
      <c r="O37" s="63">
        <f>+SUM(C37:N37)</f>
        <v>2699.7857142857142</v>
      </c>
      <c r="Q37" s="31">
        <f>+SUM(Q32:Q36)</f>
        <v>2952</v>
      </c>
      <c r="R37" s="91"/>
      <c r="S37" s="31">
        <f>+SUM(S32:S36)</f>
        <v>3398.4</v>
      </c>
      <c r="U37" s="31">
        <f>+SUM(U32:U36)</f>
        <v>3934.08</v>
      </c>
      <c r="W37" s="31">
        <f>+SUM(W32:W36)</f>
        <v>4576.8959999999997</v>
      </c>
    </row>
    <row r="38" spans="1:24" x14ac:dyDescent="0.25">
      <c r="P38" s="29"/>
    </row>
    <row r="39" spans="1:24" x14ac:dyDescent="0.25">
      <c r="A39" t="s">
        <v>81</v>
      </c>
      <c r="B39" s="6">
        <f>+'Precio y Costos'!D26</f>
        <v>0.02</v>
      </c>
      <c r="C39" s="5">
        <f t="shared" ref="C39:N39" si="24">+C13*$B$39</f>
        <v>11.6</v>
      </c>
      <c r="D39" s="5">
        <f t="shared" si="24"/>
        <v>23.2</v>
      </c>
      <c r="E39" s="5">
        <f t="shared" si="24"/>
        <v>34.800000000000004</v>
      </c>
      <c r="F39" s="5">
        <f t="shared" si="24"/>
        <v>46.4</v>
      </c>
      <c r="G39" s="5">
        <f t="shared" si="24"/>
        <v>58</v>
      </c>
      <c r="H39" s="5">
        <f t="shared" si="24"/>
        <v>69.600000000000009</v>
      </c>
      <c r="I39" s="5">
        <f t="shared" si="24"/>
        <v>81.2</v>
      </c>
      <c r="J39" s="5">
        <f t="shared" si="24"/>
        <v>92.8</v>
      </c>
      <c r="K39" s="5">
        <f t="shared" si="24"/>
        <v>116</v>
      </c>
      <c r="L39" s="5">
        <f t="shared" si="24"/>
        <v>139.20000000000002</v>
      </c>
      <c r="M39" s="5">
        <f t="shared" si="24"/>
        <v>162.4</v>
      </c>
      <c r="N39" s="5">
        <f t="shared" si="24"/>
        <v>197.20000000000002</v>
      </c>
      <c r="O39" s="62">
        <f>+SUM(C39:N39)</f>
        <v>1032.4000000000001</v>
      </c>
      <c r="P39" s="29"/>
      <c r="Q39" s="5">
        <f>+Q13*$B$39</f>
        <v>1647.2</v>
      </c>
      <c r="S39" s="5">
        <f>+S13*$B$39</f>
        <v>2830.4</v>
      </c>
      <c r="U39" s="5">
        <f>+U13*$B$39</f>
        <v>4721.2</v>
      </c>
      <c r="W39" s="5">
        <f>+W13*$B$39</f>
        <v>4721.2</v>
      </c>
    </row>
    <row r="40" spans="1:24" x14ac:dyDescent="0.25">
      <c r="A40" t="s">
        <v>172</v>
      </c>
      <c r="B40" s="6">
        <v>0.01</v>
      </c>
      <c r="C40" s="5">
        <f t="shared" ref="C40:N40" si="25">+C13*$B$40</f>
        <v>5.8</v>
      </c>
      <c r="D40" s="5">
        <f t="shared" si="25"/>
        <v>11.6</v>
      </c>
      <c r="E40" s="5">
        <f t="shared" si="25"/>
        <v>17.400000000000002</v>
      </c>
      <c r="F40" s="5">
        <f t="shared" si="25"/>
        <v>23.2</v>
      </c>
      <c r="G40" s="5">
        <f t="shared" si="25"/>
        <v>29</v>
      </c>
      <c r="H40" s="5">
        <f t="shared" si="25"/>
        <v>34.800000000000004</v>
      </c>
      <c r="I40" s="5">
        <f t="shared" si="25"/>
        <v>40.6</v>
      </c>
      <c r="J40" s="5">
        <f t="shared" si="25"/>
        <v>46.4</v>
      </c>
      <c r="K40" s="5">
        <f t="shared" si="25"/>
        <v>58</v>
      </c>
      <c r="L40" s="5">
        <f t="shared" si="25"/>
        <v>69.600000000000009</v>
      </c>
      <c r="M40" s="5">
        <f t="shared" si="25"/>
        <v>81.2</v>
      </c>
      <c r="N40" s="5">
        <f t="shared" si="25"/>
        <v>98.600000000000009</v>
      </c>
      <c r="O40" s="62">
        <f>+SUM(C40:N40)</f>
        <v>516.20000000000005</v>
      </c>
      <c r="P40" s="29"/>
      <c r="Q40" s="5">
        <f>+Q13*$B$40</f>
        <v>823.6</v>
      </c>
      <c r="S40" s="5">
        <f>+S13*$B$40</f>
        <v>1415.2</v>
      </c>
      <c r="U40" s="5">
        <f>+U13*$B$40</f>
        <v>2360.6</v>
      </c>
      <c r="W40" s="5">
        <f>+W13*$B$40</f>
        <v>2360.6</v>
      </c>
    </row>
    <row r="41" spans="1:24" x14ac:dyDescent="0.25">
      <c r="A41" s="7" t="s">
        <v>86</v>
      </c>
      <c r="B41" s="7"/>
      <c r="C41" s="90">
        <f>+C39+C40</f>
        <v>17.399999999999999</v>
      </c>
      <c r="D41" s="90">
        <f t="shared" ref="D41:N41" si="26">+D39+D40</f>
        <v>34.799999999999997</v>
      </c>
      <c r="E41" s="90">
        <f t="shared" si="26"/>
        <v>52.2</v>
      </c>
      <c r="F41" s="90">
        <f t="shared" si="26"/>
        <v>69.599999999999994</v>
      </c>
      <c r="G41" s="90">
        <f t="shared" si="26"/>
        <v>87</v>
      </c>
      <c r="H41" s="90">
        <f t="shared" si="26"/>
        <v>104.4</v>
      </c>
      <c r="I41" s="90">
        <f t="shared" si="26"/>
        <v>121.80000000000001</v>
      </c>
      <c r="J41" s="90">
        <f t="shared" si="26"/>
        <v>139.19999999999999</v>
      </c>
      <c r="K41" s="90">
        <f t="shared" si="26"/>
        <v>174</v>
      </c>
      <c r="L41" s="90">
        <f t="shared" si="26"/>
        <v>208.8</v>
      </c>
      <c r="M41" s="90">
        <f t="shared" si="26"/>
        <v>243.60000000000002</v>
      </c>
      <c r="N41" s="90">
        <f t="shared" si="26"/>
        <v>295.8</v>
      </c>
      <c r="O41" s="66">
        <f>+SUM(C41:N41)</f>
        <v>1548.6000000000001</v>
      </c>
      <c r="P41" s="29"/>
      <c r="Q41" s="90">
        <f>+Q39+Q40</f>
        <v>2470.8000000000002</v>
      </c>
      <c r="S41" s="90">
        <f>+S39+S40</f>
        <v>4245.6000000000004</v>
      </c>
      <c r="U41" s="90">
        <f>+U39+U40</f>
        <v>7081.7999999999993</v>
      </c>
      <c r="W41" s="90">
        <f>+W39+W40</f>
        <v>7081.7999999999993</v>
      </c>
    </row>
    <row r="42" spans="1:24" x14ac:dyDescent="0.25">
      <c r="A42" s="29"/>
      <c r="B42" s="29"/>
      <c r="C42" s="57"/>
      <c r="D42" s="57"/>
      <c r="E42" s="57"/>
      <c r="F42" s="57"/>
      <c r="G42" s="57"/>
      <c r="H42" s="57"/>
      <c r="I42" s="57"/>
      <c r="J42" s="57"/>
      <c r="K42" s="57"/>
      <c r="L42" s="57"/>
      <c r="M42" s="57"/>
      <c r="N42" s="57"/>
      <c r="O42" s="67"/>
      <c r="P42" s="29"/>
      <c r="Q42" s="57"/>
      <c r="S42" s="57"/>
      <c r="U42" s="57"/>
      <c r="W42" s="57"/>
    </row>
    <row r="43" spans="1:24" x14ac:dyDescent="0.25">
      <c r="A43" s="7" t="s">
        <v>87</v>
      </c>
      <c r="B43" s="7"/>
      <c r="C43" s="90">
        <f>+C30+C37+C41</f>
        <v>1092.4857142857143</v>
      </c>
      <c r="D43" s="90">
        <f t="shared" ref="D43:N43" si="27">+D30+D37+D41</f>
        <v>760.4</v>
      </c>
      <c r="E43" s="90">
        <f t="shared" si="27"/>
        <v>798.1</v>
      </c>
      <c r="F43" s="90">
        <f t="shared" si="27"/>
        <v>835.80000000000007</v>
      </c>
      <c r="G43" s="90">
        <f t="shared" si="27"/>
        <v>873.5</v>
      </c>
      <c r="H43" s="90">
        <f t="shared" si="27"/>
        <v>1311.2</v>
      </c>
      <c r="I43" s="90">
        <f t="shared" si="27"/>
        <v>948.90000000000009</v>
      </c>
      <c r="J43" s="90">
        <f t="shared" si="27"/>
        <v>986.59999999999991</v>
      </c>
      <c r="K43" s="90">
        <f t="shared" si="27"/>
        <v>1062</v>
      </c>
      <c r="L43" s="90">
        <f t="shared" si="27"/>
        <v>1137.4000000000001</v>
      </c>
      <c r="M43" s="90">
        <f t="shared" si="27"/>
        <v>1212.8000000000002</v>
      </c>
      <c r="N43" s="90">
        <f t="shared" si="27"/>
        <v>1825.8999999999999</v>
      </c>
      <c r="O43" s="66">
        <f>+SUM(C43:N43)</f>
        <v>12845.085714285715</v>
      </c>
      <c r="P43" s="29"/>
      <c r="Q43" s="90">
        <f>+Q30+Q37+Q41</f>
        <v>17162.400000000001</v>
      </c>
      <c r="S43" s="90">
        <f>+S30+S37+S41</f>
        <v>23052.6</v>
      </c>
      <c r="U43" s="90">
        <f>+U30+U37+U41</f>
        <v>31651.460000000003</v>
      </c>
      <c r="W43" s="90">
        <f>+W30+W37+W41</f>
        <v>34595.971999999994</v>
      </c>
    </row>
    <row r="44" spans="1:24" x14ac:dyDescent="0.25">
      <c r="A44" s="4"/>
      <c r="B44" s="4"/>
      <c r="P44" s="29"/>
    </row>
    <row r="45" spans="1:24" x14ac:dyDescent="0.25">
      <c r="A45" s="348" t="s">
        <v>64</v>
      </c>
      <c r="B45" s="348"/>
      <c r="C45" s="30">
        <f>C21-C43</f>
        <v>-745.48571428571427</v>
      </c>
      <c r="D45" s="30">
        <f t="shared" ref="D45:N45" si="28">D21-D43</f>
        <v>-66.399999999999977</v>
      </c>
      <c r="E45" s="30">
        <f t="shared" si="28"/>
        <v>242.89999999999998</v>
      </c>
      <c r="F45" s="30">
        <f t="shared" si="28"/>
        <v>552.19999999999993</v>
      </c>
      <c r="G45" s="30">
        <f t="shared" si="28"/>
        <v>861.5</v>
      </c>
      <c r="H45" s="30">
        <f t="shared" si="28"/>
        <v>770.8</v>
      </c>
      <c r="I45" s="30">
        <f t="shared" si="28"/>
        <v>1480.1</v>
      </c>
      <c r="J45" s="30">
        <f t="shared" si="28"/>
        <v>1789.4</v>
      </c>
      <c r="K45" s="30">
        <f t="shared" si="28"/>
        <v>2408</v>
      </c>
      <c r="L45" s="30">
        <f t="shared" si="28"/>
        <v>3026.6</v>
      </c>
      <c r="M45" s="30">
        <f t="shared" si="28"/>
        <v>3645.2</v>
      </c>
      <c r="N45" s="30">
        <f t="shared" si="28"/>
        <v>4073.1000000000004</v>
      </c>
      <c r="O45" s="61">
        <f>+SUM(C45:N45)</f>
        <v>18037.914285714287</v>
      </c>
      <c r="P45" s="29"/>
      <c r="Q45" s="30">
        <f>Q21-Q43</f>
        <v>32111.599999999999</v>
      </c>
      <c r="S45" s="30">
        <f>S21-S43</f>
        <v>61615.4</v>
      </c>
      <c r="U45" s="30">
        <f>U21-U43</f>
        <v>109577.54</v>
      </c>
      <c r="W45" s="30">
        <f>W21-W43</f>
        <v>106633.02800000001</v>
      </c>
    </row>
    <row r="46" spans="1:24" x14ac:dyDescent="0.25">
      <c r="A46" s="139" t="s">
        <v>230</v>
      </c>
      <c r="B46" s="139"/>
      <c r="C46" s="162">
        <f>C45/(C19+C43)</f>
        <v>-0.56242455595792373</v>
      </c>
      <c r="D46" s="162">
        <f t="shared" ref="D46:N46" si="29">D45/(D19+D43)</f>
        <v>-5.414220482713631E-2</v>
      </c>
      <c r="E46" s="162">
        <f t="shared" si="29"/>
        <v>0.16224701088771626</v>
      </c>
      <c r="F46" s="162">
        <f t="shared" si="29"/>
        <v>0.31236565222310209</v>
      </c>
      <c r="G46" s="162">
        <f t="shared" si="29"/>
        <v>0.42261466764778022</v>
      </c>
      <c r="H46" s="162">
        <f t="shared" si="29"/>
        <v>0.28451203307249373</v>
      </c>
      <c r="I46" s="162">
        <f t="shared" si="29"/>
        <v>0.57370440714756377</v>
      </c>
      <c r="J46" s="162">
        <f t="shared" si="29"/>
        <v>0.62772749596576161</v>
      </c>
      <c r="K46" s="162">
        <f t="shared" si="29"/>
        <v>0.70990566037735847</v>
      </c>
      <c r="L46" s="162">
        <f t="shared" si="29"/>
        <v>0.76946153455026178</v>
      </c>
      <c r="M46" s="162">
        <f t="shared" si="29"/>
        <v>0.81460623938500032</v>
      </c>
      <c r="N46" s="162">
        <f t="shared" si="29"/>
        <v>0.70384834712886013</v>
      </c>
      <c r="O46" s="162">
        <f>O45/(O19+O43)</f>
        <v>0.53712906456078202</v>
      </c>
      <c r="P46" s="162"/>
      <c r="Q46" s="162">
        <f t="shared" ref="Q46" si="30">Q45/(Q19+Q43)</f>
        <v>0.63905716400920221</v>
      </c>
      <c r="R46" s="162"/>
      <c r="S46" s="162">
        <f t="shared" ref="S46" si="31">S45/(S19+S43)</f>
        <v>0.77111205112096171</v>
      </c>
      <c r="T46" s="162"/>
      <c r="U46" s="162">
        <f t="shared" ref="U46" si="32">U45/(U19+U43)</f>
        <v>0.86634573679227922</v>
      </c>
      <c r="V46" s="162"/>
      <c r="W46" s="162">
        <f t="shared" ref="W46" si="33">W45/(W19+W43)</f>
        <v>0.82388567353642495</v>
      </c>
    </row>
    <row r="47" spans="1:24" x14ac:dyDescent="0.25">
      <c r="A47" s="29"/>
      <c r="B47" s="29"/>
      <c r="P47" s="29"/>
    </row>
    <row r="48" spans="1:24" x14ac:dyDescent="0.25">
      <c r="A48" t="s">
        <v>161</v>
      </c>
      <c r="C48" s="6"/>
      <c r="O48" s="62">
        <f>+'Inv. Inicial y Amortizaciones'!B30</f>
        <v>2675</v>
      </c>
      <c r="P48" s="146"/>
      <c r="Q48" s="5">
        <f>+O48</f>
        <v>2675</v>
      </c>
      <c r="R48" s="147"/>
      <c r="S48" s="5">
        <f>Q60/2</f>
        <v>1000</v>
      </c>
      <c r="T48" s="5"/>
      <c r="U48" s="5">
        <f>+S48+S60/2</f>
        <v>4000</v>
      </c>
      <c r="V48" s="5"/>
      <c r="W48" s="5">
        <f>+S60/2+U60/2+W60/2</f>
        <v>6000</v>
      </c>
    </row>
    <row r="49" spans="1:25" x14ac:dyDescent="0.25">
      <c r="A49" t="s">
        <v>162</v>
      </c>
      <c r="C49" s="8"/>
      <c r="D49" s="8"/>
      <c r="E49" s="8"/>
      <c r="F49" s="8"/>
      <c r="G49" s="8"/>
      <c r="H49" s="8"/>
      <c r="I49" s="8"/>
      <c r="J49" s="8"/>
      <c r="K49" s="8"/>
      <c r="L49" s="8"/>
      <c r="M49" s="8"/>
      <c r="N49" s="8"/>
      <c r="O49" s="62">
        <f>+'Inv. Inicial y Amortizaciones'!B27</f>
        <v>2000</v>
      </c>
      <c r="P49" s="146"/>
      <c r="Q49" s="5">
        <f>+O49</f>
        <v>2000</v>
      </c>
      <c r="R49" s="147"/>
      <c r="S49" s="5">
        <f>Q49</f>
        <v>2000</v>
      </c>
      <c r="T49" s="5"/>
      <c r="U49" s="5">
        <f>S49</f>
        <v>2000</v>
      </c>
      <c r="V49" s="5"/>
      <c r="W49" s="5">
        <f>U49</f>
        <v>2000</v>
      </c>
    </row>
    <row r="50" spans="1:25" s="29" customFormat="1" x14ac:dyDescent="0.25">
      <c r="A50" s="101" t="s">
        <v>160</v>
      </c>
      <c r="B50" s="140"/>
      <c r="C50" s="141"/>
      <c r="D50" s="7"/>
      <c r="E50" s="7"/>
      <c r="F50" s="7"/>
      <c r="G50" s="7"/>
      <c r="H50" s="7"/>
      <c r="I50" s="7"/>
      <c r="J50" s="7"/>
      <c r="K50" s="7"/>
      <c r="L50" s="7"/>
      <c r="M50" s="7"/>
      <c r="N50" s="7"/>
      <c r="O50" s="63">
        <f>+O48+O49</f>
        <v>4675</v>
      </c>
      <c r="P50" s="146"/>
      <c r="Q50" s="31">
        <f>SUM(Q48:Q49)</f>
        <v>4675</v>
      </c>
      <c r="R50" s="146"/>
      <c r="S50" s="31">
        <f t="shared" ref="S50:W50" si="34">SUM(S48:S49)</f>
        <v>3000</v>
      </c>
      <c r="T50" s="146"/>
      <c r="U50" s="31">
        <f t="shared" si="34"/>
        <v>6000</v>
      </c>
      <c r="V50" s="146"/>
      <c r="W50" s="31">
        <f t="shared" si="34"/>
        <v>8000</v>
      </c>
    </row>
    <row r="51" spans="1:25" s="29" customFormat="1" x14ac:dyDescent="0.25">
      <c r="A51" s="101"/>
      <c r="B51" s="140"/>
      <c r="C51" s="141"/>
      <c r="D51" s="7"/>
      <c r="E51" s="7"/>
      <c r="F51" s="7"/>
      <c r="G51" s="7"/>
      <c r="H51" s="7"/>
      <c r="I51" s="7"/>
      <c r="J51" s="7"/>
      <c r="K51" s="7"/>
      <c r="L51" s="7"/>
      <c r="M51" s="7"/>
      <c r="N51" s="7"/>
      <c r="O51" s="142"/>
      <c r="R51" s="91"/>
    </row>
    <row r="52" spans="1:25" x14ac:dyDescent="0.25">
      <c r="A52" s="7" t="s">
        <v>66</v>
      </c>
      <c r="B52" s="7"/>
      <c r="C52" s="31">
        <f>+C45-C50</f>
        <v>-745.48571428571427</v>
      </c>
      <c r="D52" s="31">
        <f t="shared" ref="D52:O52" si="35">+D45-D50</f>
        <v>-66.399999999999977</v>
      </c>
      <c r="E52" s="31">
        <f t="shared" si="35"/>
        <v>242.89999999999998</v>
      </c>
      <c r="F52" s="31">
        <f t="shared" si="35"/>
        <v>552.19999999999993</v>
      </c>
      <c r="G52" s="31">
        <f t="shared" si="35"/>
        <v>861.5</v>
      </c>
      <c r="H52" s="31">
        <f t="shared" si="35"/>
        <v>770.8</v>
      </c>
      <c r="I52" s="31">
        <f t="shared" si="35"/>
        <v>1480.1</v>
      </c>
      <c r="J52" s="31">
        <f t="shared" si="35"/>
        <v>1789.4</v>
      </c>
      <c r="K52" s="31">
        <f t="shared" si="35"/>
        <v>2408</v>
      </c>
      <c r="L52" s="31">
        <f t="shared" si="35"/>
        <v>3026.6</v>
      </c>
      <c r="M52" s="31">
        <f t="shared" si="35"/>
        <v>3645.2</v>
      </c>
      <c r="N52" s="31">
        <f t="shared" si="35"/>
        <v>4073.1000000000004</v>
      </c>
      <c r="O52" s="63">
        <f t="shared" si="35"/>
        <v>13362.914285714287</v>
      </c>
      <c r="P52" s="146"/>
      <c r="Q52" s="31">
        <f>Q45-Q48-Q49</f>
        <v>27436.6</v>
      </c>
      <c r="R52" s="147"/>
      <c r="S52" s="31">
        <f>S45-S48-S49</f>
        <v>58615.4</v>
      </c>
      <c r="T52" s="5"/>
      <c r="U52" s="31">
        <f>U45-U48-U49</f>
        <v>103577.54</v>
      </c>
      <c r="V52" s="5"/>
      <c r="W52" s="31">
        <f>W45-W48-W49</f>
        <v>98633.028000000006</v>
      </c>
    </row>
    <row r="53" spans="1:25" x14ac:dyDescent="0.25">
      <c r="A53" s="29" t="s">
        <v>231</v>
      </c>
      <c r="B53" s="29"/>
      <c r="C53" s="204">
        <f>C52/(C19+C43)</f>
        <v>-0.56242455595792373</v>
      </c>
      <c r="D53" s="204">
        <f t="shared" ref="D53:W53" si="36">D52/(D19+D43)</f>
        <v>-5.414220482713631E-2</v>
      </c>
      <c r="E53" s="204">
        <f t="shared" si="36"/>
        <v>0.16224701088771626</v>
      </c>
      <c r="F53" s="204">
        <f t="shared" si="36"/>
        <v>0.31236565222310209</v>
      </c>
      <c r="G53" s="204">
        <f t="shared" si="36"/>
        <v>0.42261466764778022</v>
      </c>
      <c r="H53" s="204">
        <f t="shared" si="36"/>
        <v>0.28451203307249373</v>
      </c>
      <c r="I53" s="204">
        <f t="shared" si="36"/>
        <v>0.57370440714756377</v>
      </c>
      <c r="J53" s="204">
        <f t="shared" si="36"/>
        <v>0.62772749596576161</v>
      </c>
      <c r="K53" s="204">
        <f t="shared" si="36"/>
        <v>0.70990566037735847</v>
      </c>
      <c r="L53" s="204">
        <f t="shared" si="36"/>
        <v>0.76946153455026178</v>
      </c>
      <c r="M53" s="204">
        <f t="shared" si="36"/>
        <v>0.81460623938500032</v>
      </c>
      <c r="N53" s="204">
        <f t="shared" si="36"/>
        <v>0.70384834712886013</v>
      </c>
      <c r="O53" s="204">
        <f t="shared" si="36"/>
        <v>0.39791793753982785</v>
      </c>
      <c r="P53" s="204"/>
      <c r="Q53" s="204">
        <f t="shared" si="36"/>
        <v>0.54601937574131709</v>
      </c>
      <c r="R53" s="204"/>
      <c r="S53" s="204">
        <f t="shared" si="36"/>
        <v>0.73356727898018381</v>
      </c>
      <c r="T53" s="204"/>
      <c r="U53" s="204">
        <f t="shared" si="36"/>
        <v>0.81890832926557555</v>
      </c>
      <c r="V53" s="204"/>
      <c r="W53" s="204">
        <f t="shared" si="36"/>
        <v>0.76207475517545142</v>
      </c>
    </row>
    <row r="54" spans="1:25" x14ac:dyDescent="0.25">
      <c r="A54" s="29"/>
      <c r="B54" s="29"/>
      <c r="C54" s="26"/>
      <c r="P54" s="29"/>
    </row>
    <row r="55" spans="1:25" x14ac:dyDescent="0.25">
      <c r="A55" s="29" t="s">
        <v>67</v>
      </c>
      <c r="B55" s="143">
        <v>0.35</v>
      </c>
      <c r="C55" s="181"/>
      <c r="D55" s="181"/>
      <c r="E55" s="181"/>
      <c r="F55" s="181"/>
      <c r="G55" s="181"/>
      <c r="H55" s="181"/>
      <c r="I55" s="181"/>
      <c r="J55" s="181"/>
      <c r="K55" s="181"/>
      <c r="L55" s="181"/>
      <c r="M55" s="181"/>
      <c r="N55" s="181"/>
      <c r="O55" s="180">
        <f>+O52*B55</f>
        <v>4677.0200000000004</v>
      </c>
      <c r="P55" s="146"/>
      <c r="Q55" s="5">
        <f t="shared" ref="Q55" si="37">Q52*$B$55</f>
        <v>9602.81</v>
      </c>
      <c r="R55" s="147"/>
      <c r="S55" s="5">
        <f t="shared" ref="S55:U55" si="38">S52*$B$55</f>
        <v>20515.39</v>
      </c>
      <c r="T55" s="5"/>
      <c r="U55" s="5">
        <f t="shared" si="38"/>
        <v>36252.138999999996</v>
      </c>
      <c r="V55" s="5"/>
      <c r="W55" s="5">
        <f t="shared" ref="W55" si="39">W52*$B$55</f>
        <v>34521.559800000003</v>
      </c>
      <c r="Y55" s="162"/>
    </row>
    <row r="56" spans="1:25" ht="15.75" thickBot="1" x14ac:dyDescent="0.3">
      <c r="P56" s="29"/>
    </row>
    <row r="57" spans="1:25" ht="15.75" thickBot="1" x14ac:dyDescent="0.3">
      <c r="A57" s="144" t="s">
        <v>68</v>
      </c>
      <c r="B57" s="145"/>
      <c r="C57" s="178">
        <f>C52-C55</f>
        <v>-745.48571428571427</v>
      </c>
      <c r="D57" s="178">
        <f t="shared" ref="D57:O57" si="40">D52-D55</f>
        <v>-66.399999999999977</v>
      </c>
      <c r="E57" s="178">
        <f t="shared" si="40"/>
        <v>242.89999999999998</v>
      </c>
      <c r="F57" s="178">
        <f t="shared" si="40"/>
        <v>552.19999999999993</v>
      </c>
      <c r="G57" s="178">
        <f t="shared" si="40"/>
        <v>861.5</v>
      </c>
      <c r="H57" s="178">
        <f t="shared" si="40"/>
        <v>770.8</v>
      </c>
      <c r="I57" s="178">
        <f t="shared" si="40"/>
        <v>1480.1</v>
      </c>
      <c r="J57" s="178">
        <f t="shared" si="40"/>
        <v>1789.4</v>
      </c>
      <c r="K57" s="178">
        <f t="shared" si="40"/>
        <v>2408</v>
      </c>
      <c r="L57" s="178">
        <f t="shared" si="40"/>
        <v>3026.6</v>
      </c>
      <c r="M57" s="178">
        <f t="shared" si="40"/>
        <v>3645.2</v>
      </c>
      <c r="N57" s="178">
        <f t="shared" si="40"/>
        <v>4073.1000000000004</v>
      </c>
      <c r="O57" s="179">
        <f t="shared" si="40"/>
        <v>8685.8942857142865</v>
      </c>
      <c r="P57" s="146"/>
      <c r="Q57" s="31">
        <f t="shared" ref="Q57" si="41">Q52-Q55</f>
        <v>17833.79</v>
      </c>
      <c r="R57" s="147"/>
      <c r="S57" s="31">
        <f t="shared" ref="S57:U57" si="42">S52-S55</f>
        <v>38100.01</v>
      </c>
      <c r="T57" s="5"/>
      <c r="U57" s="31">
        <f t="shared" si="42"/>
        <v>67325.400999999998</v>
      </c>
      <c r="V57" s="5"/>
      <c r="W57" s="31">
        <f t="shared" ref="W57" si="43">W52-W55</f>
        <v>64111.468200000003</v>
      </c>
    </row>
    <row r="58" spans="1:25" s="56" customFormat="1" ht="12.75" x14ac:dyDescent="0.2">
      <c r="A58" s="149" t="s">
        <v>167</v>
      </c>
      <c r="O58" s="150">
        <f>+O57/O7</f>
        <v>97.594317817014456</v>
      </c>
      <c r="P58" s="149"/>
      <c r="Q58" s="151">
        <f>+Q57/Q6</f>
        <v>125.59007042253522</v>
      </c>
      <c r="R58" s="151"/>
      <c r="S58" s="151">
        <f>+S57/S6</f>
        <v>156.14758196721311</v>
      </c>
      <c r="T58" s="151"/>
      <c r="U58" s="151">
        <f>+U57/U6</f>
        <v>165.41867567567567</v>
      </c>
      <c r="V58" s="151"/>
      <c r="W58" s="151">
        <f>+W57/W6</f>
        <v>157.52203488943491</v>
      </c>
    </row>
    <row r="59" spans="1:25" x14ac:dyDescent="0.25">
      <c r="P59" s="29"/>
    </row>
    <row r="60" spans="1:25" s="29" customFormat="1" x14ac:dyDescent="0.25">
      <c r="A60" s="348" t="s">
        <v>74</v>
      </c>
      <c r="B60" s="348"/>
      <c r="C60" s="139"/>
      <c r="D60" s="7"/>
      <c r="E60" s="7"/>
      <c r="F60" s="7"/>
      <c r="G60" s="7"/>
      <c r="H60" s="7"/>
      <c r="I60" s="7"/>
      <c r="J60" s="7"/>
      <c r="K60" s="7"/>
      <c r="L60" s="7"/>
      <c r="M60" s="31"/>
      <c r="N60" s="7"/>
      <c r="O60" s="63">
        <f>+O61</f>
        <v>17500</v>
      </c>
      <c r="Q60" s="31">
        <f>+SUM(Q61:Q63)</f>
        <v>2000</v>
      </c>
      <c r="R60" s="91"/>
      <c r="S60" s="31">
        <f>+SUM(S61:S63)</f>
        <v>6000</v>
      </c>
      <c r="U60" s="31">
        <f>+SUM(U61:U63)</f>
        <v>4000</v>
      </c>
      <c r="W60" s="31">
        <f>+SUM(W61:W63)</f>
        <v>2000</v>
      </c>
    </row>
    <row r="61" spans="1:25" x14ac:dyDescent="0.25">
      <c r="A61" t="s">
        <v>200</v>
      </c>
      <c r="C61" s="182">
        <f>+'Inv. Inicial y Amortizaciones'!B17</f>
        <v>17500</v>
      </c>
      <c r="O61" s="62">
        <f>+SUM(C61:N61)</f>
        <v>17500</v>
      </c>
      <c r="P61" s="29"/>
    </row>
    <row r="62" spans="1:25" x14ac:dyDescent="0.25">
      <c r="A62" t="s">
        <v>201</v>
      </c>
      <c r="P62" s="29"/>
      <c r="Q62" s="5">
        <f>1*2000</f>
        <v>2000</v>
      </c>
      <c r="R62" s="5"/>
      <c r="S62" s="5">
        <f>1*2000</f>
        <v>2000</v>
      </c>
      <c r="T62" s="5"/>
      <c r="U62" s="5">
        <f>1*2000</f>
        <v>2000</v>
      </c>
      <c r="V62" s="5"/>
      <c r="W62" s="5"/>
      <c r="X62" t="s">
        <v>203</v>
      </c>
    </row>
    <row r="63" spans="1:25" x14ac:dyDescent="0.25">
      <c r="A63" t="s">
        <v>202</v>
      </c>
      <c r="P63" s="29"/>
      <c r="Q63" s="5"/>
      <c r="R63" s="5"/>
      <c r="S63" s="5">
        <f>2*2000</f>
        <v>4000</v>
      </c>
      <c r="T63" s="5"/>
      <c r="U63" s="5">
        <f>1*2000</f>
        <v>2000</v>
      </c>
      <c r="V63" s="5"/>
      <c r="W63" s="5">
        <v>2000</v>
      </c>
      <c r="X63" t="s">
        <v>204</v>
      </c>
    </row>
    <row r="64" spans="1:25" x14ac:dyDescent="0.25">
      <c r="O64"/>
      <c r="P64" s="29"/>
      <c r="Q64" s="5"/>
      <c r="R64" s="5"/>
      <c r="S64" s="5"/>
      <c r="T64" s="5"/>
      <c r="U64" s="5"/>
      <c r="V64" s="5"/>
      <c r="W64" s="5"/>
      <c r="X64" t="s">
        <v>205</v>
      </c>
    </row>
    <row r="65" spans="14:24" x14ac:dyDescent="0.25">
      <c r="O65"/>
      <c r="P65" s="29"/>
      <c r="Q65" s="5"/>
      <c r="R65" s="5"/>
      <c r="S65" s="5"/>
      <c r="T65" s="5"/>
      <c r="U65" s="5"/>
      <c r="V65" s="5"/>
      <c r="W65" s="5"/>
      <c r="X65" t="s">
        <v>206</v>
      </c>
    </row>
    <row r="66" spans="14:24" x14ac:dyDescent="0.25">
      <c r="O66"/>
      <c r="P66" s="29"/>
      <c r="R66"/>
    </row>
    <row r="67" spans="14:24" ht="15" customHeight="1" x14ac:dyDescent="0.25">
      <c r="N67" s="350" t="s">
        <v>267</v>
      </c>
      <c r="O67" s="351"/>
      <c r="P67" s="351"/>
      <c r="Q67" s="351"/>
      <c r="R67"/>
      <c r="U67" s="350" t="s">
        <v>268</v>
      </c>
      <c r="V67" s="350"/>
      <c r="W67" s="350"/>
      <c r="X67" s="350"/>
    </row>
    <row r="68" spans="14:24" x14ac:dyDescent="0.25">
      <c r="N68" s="351"/>
      <c r="O68" s="351"/>
      <c r="P68" s="351"/>
      <c r="Q68" s="351"/>
      <c r="R68"/>
      <c r="U68" s="350"/>
      <c r="V68" s="350"/>
      <c r="W68" s="350"/>
      <c r="X68" s="350"/>
    </row>
    <row r="69" spans="14:24" x14ac:dyDescent="0.25">
      <c r="N69" s="349">
        <f>O52/(O19+O43)</f>
        <v>0.39791793753982785</v>
      </c>
      <c r="O69" s="349"/>
      <c r="P69" s="349"/>
      <c r="Q69" s="349"/>
      <c r="R69" s="269"/>
      <c r="S69" s="269"/>
      <c r="T69" s="269"/>
      <c r="U69" s="349">
        <f>W52/(W19+W43)</f>
        <v>0.76207475517545142</v>
      </c>
      <c r="V69" s="349"/>
      <c r="W69" s="349"/>
      <c r="X69" s="349"/>
    </row>
    <row r="70" spans="14:24" x14ac:dyDescent="0.25">
      <c r="O70"/>
      <c r="P70" s="29"/>
      <c r="R70"/>
    </row>
    <row r="71" spans="14:24" x14ac:dyDescent="0.25">
      <c r="O71"/>
      <c r="P71" s="29"/>
      <c r="R71"/>
    </row>
    <row r="72" spans="14:24" x14ac:dyDescent="0.25">
      <c r="O72"/>
      <c r="P72" s="29"/>
      <c r="R72"/>
    </row>
    <row r="73" spans="14:24" x14ac:dyDescent="0.25">
      <c r="O73"/>
      <c r="P73" s="29"/>
      <c r="R73"/>
    </row>
    <row r="74" spans="14:24" x14ac:dyDescent="0.25">
      <c r="O74"/>
      <c r="P74" s="29"/>
      <c r="R74"/>
    </row>
    <row r="75" spans="14:24" x14ac:dyDescent="0.25">
      <c r="O75"/>
      <c r="P75" s="29"/>
      <c r="R75"/>
    </row>
    <row r="76" spans="14:24" x14ac:dyDescent="0.25">
      <c r="O76"/>
      <c r="P76" s="29"/>
      <c r="R76"/>
    </row>
    <row r="77" spans="14:24" x14ac:dyDescent="0.25">
      <c r="O77"/>
      <c r="P77" s="29"/>
      <c r="R77"/>
    </row>
    <row r="78" spans="14:24" x14ac:dyDescent="0.25">
      <c r="O78"/>
      <c r="P78" s="29"/>
      <c r="R78"/>
    </row>
    <row r="79" spans="14:24" x14ac:dyDescent="0.25">
      <c r="O79"/>
      <c r="P79" s="29"/>
      <c r="R79"/>
    </row>
    <row r="80" spans="14:24" x14ac:dyDescent="0.25">
      <c r="O80"/>
      <c r="P80" s="29"/>
      <c r="R80"/>
    </row>
    <row r="81" spans="15:18" x14ac:dyDescent="0.25">
      <c r="O81"/>
      <c r="P81" s="29"/>
      <c r="R81"/>
    </row>
    <row r="82" spans="15:18" x14ac:dyDescent="0.25">
      <c r="O82"/>
      <c r="P82" s="29"/>
      <c r="R82"/>
    </row>
    <row r="83" spans="15:18" x14ac:dyDescent="0.25">
      <c r="O83"/>
      <c r="P83" s="29"/>
      <c r="R83"/>
    </row>
    <row r="84" spans="15:18" x14ac:dyDescent="0.25">
      <c r="O84"/>
      <c r="P84" s="29"/>
      <c r="R84"/>
    </row>
    <row r="85" spans="15:18" x14ac:dyDescent="0.25">
      <c r="O85"/>
      <c r="P85" s="29"/>
      <c r="R85"/>
    </row>
    <row r="86" spans="15:18" x14ac:dyDescent="0.25">
      <c r="O86"/>
      <c r="P86" s="29"/>
      <c r="R86"/>
    </row>
    <row r="87" spans="15:18" x14ac:dyDescent="0.25">
      <c r="O87"/>
      <c r="P87" s="29"/>
      <c r="R87"/>
    </row>
    <row r="88" spans="15:18" x14ac:dyDescent="0.25">
      <c r="O88"/>
      <c r="P88" s="29"/>
      <c r="R88"/>
    </row>
    <row r="89" spans="15:18" x14ac:dyDescent="0.25">
      <c r="O89"/>
      <c r="P89" s="29"/>
      <c r="R89"/>
    </row>
    <row r="90" spans="15:18" x14ac:dyDescent="0.25">
      <c r="O90"/>
      <c r="P90" s="29"/>
      <c r="R90"/>
    </row>
    <row r="91" spans="15:18" x14ac:dyDescent="0.25">
      <c r="O91"/>
      <c r="P91" s="29"/>
      <c r="R91"/>
    </row>
    <row r="92" spans="15:18" x14ac:dyDescent="0.25">
      <c r="O92"/>
      <c r="P92" s="29"/>
      <c r="R92"/>
    </row>
    <row r="93" spans="15:18" x14ac:dyDescent="0.25">
      <c r="O93"/>
      <c r="P93" s="29"/>
      <c r="R93"/>
    </row>
    <row r="94" spans="15:18" x14ac:dyDescent="0.25">
      <c r="O94"/>
      <c r="P94" s="29"/>
      <c r="R94"/>
    </row>
    <row r="95" spans="15:18" x14ac:dyDescent="0.25">
      <c r="O95"/>
      <c r="P95" s="29"/>
      <c r="R95"/>
    </row>
    <row r="96" spans="15:18" x14ac:dyDescent="0.25">
      <c r="O96"/>
      <c r="P96" s="29"/>
      <c r="R96"/>
    </row>
    <row r="97" spans="15:18" x14ac:dyDescent="0.25">
      <c r="O97"/>
      <c r="P97" s="29"/>
      <c r="R97"/>
    </row>
    <row r="98" spans="15:18" x14ac:dyDescent="0.25">
      <c r="O98"/>
      <c r="P98" s="29"/>
      <c r="R98"/>
    </row>
    <row r="99" spans="15:18" x14ac:dyDescent="0.25">
      <c r="O99"/>
      <c r="P99" s="29"/>
      <c r="R99"/>
    </row>
    <row r="100" spans="15:18" x14ac:dyDescent="0.25">
      <c r="O100"/>
      <c r="P100" s="29"/>
      <c r="R100"/>
    </row>
    <row r="101" spans="15:18" x14ac:dyDescent="0.25">
      <c r="O101"/>
      <c r="P101" s="29"/>
      <c r="R101"/>
    </row>
    <row r="102" spans="15:18" x14ac:dyDescent="0.25">
      <c r="O102"/>
      <c r="P102" s="29"/>
      <c r="R102"/>
    </row>
    <row r="103" spans="15:18" x14ac:dyDescent="0.25">
      <c r="O103"/>
      <c r="P103" s="29"/>
      <c r="R103"/>
    </row>
    <row r="104" spans="15:18" x14ac:dyDescent="0.25">
      <c r="O104"/>
      <c r="P104" s="29"/>
      <c r="R104"/>
    </row>
    <row r="105" spans="15:18" x14ac:dyDescent="0.25">
      <c r="O105"/>
      <c r="P105" s="29"/>
      <c r="R105"/>
    </row>
    <row r="106" spans="15:18" x14ac:dyDescent="0.25">
      <c r="O106"/>
      <c r="P106" s="29"/>
      <c r="R106"/>
    </row>
    <row r="107" spans="15:18" x14ac:dyDescent="0.25">
      <c r="O107"/>
      <c r="P107" s="29"/>
      <c r="R107"/>
    </row>
    <row r="108" spans="15:18" x14ac:dyDescent="0.25">
      <c r="O108"/>
      <c r="P108" s="29"/>
      <c r="R108"/>
    </row>
    <row r="109" spans="15:18" x14ac:dyDescent="0.25">
      <c r="O109"/>
      <c r="P109" s="29"/>
      <c r="R109"/>
    </row>
    <row r="110" spans="15:18" x14ac:dyDescent="0.25">
      <c r="O110"/>
      <c r="P110" s="29"/>
      <c r="R110"/>
    </row>
    <row r="111" spans="15:18" x14ac:dyDescent="0.25">
      <c r="O111"/>
      <c r="P111" s="29"/>
      <c r="R111"/>
    </row>
    <row r="112" spans="15:18" x14ac:dyDescent="0.25">
      <c r="O112"/>
      <c r="P112" s="29"/>
      <c r="R112"/>
    </row>
    <row r="113" spans="15:18" x14ac:dyDescent="0.25">
      <c r="O113"/>
      <c r="P113" s="29"/>
      <c r="R113"/>
    </row>
    <row r="114" spans="15:18" x14ac:dyDescent="0.25">
      <c r="O114"/>
      <c r="P114" s="29"/>
      <c r="R114"/>
    </row>
    <row r="115" spans="15:18" x14ac:dyDescent="0.25">
      <c r="O115"/>
      <c r="P115" s="29"/>
      <c r="R115"/>
    </row>
    <row r="116" spans="15:18" x14ac:dyDescent="0.25">
      <c r="O116"/>
      <c r="P116" s="29"/>
      <c r="R116"/>
    </row>
    <row r="117" spans="15:18" x14ac:dyDescent="0.25">
      <c r="O117"/>
      <c r="P117" s="29"/>
      <c r="R117"/>
    </row>
    <row r="118" spans="15:18" x14ac:dyDescent="0.25">
      <c r="O118"/>
      <c r="P118" s="29"/>
      <c r="R118"/>
    </row>
    <row r="119" spans="15:18" x14ac:dyDescent="0.25">
      <c r="O119"/>
      <c r="P119" s="29"/>
      <c r="R119"/>
    </row>
    <row r="120" spans="15:18" x14ac:dyDescent="0.25">
      <c r="O120"/>
      <c r="P120" s="29"/>
      <c r="R120"/>
    </row>
    <row r="121" spans="15:18" x14ac:dyDescent="0.25">
      <c r="O121"/>
      <c r="P121" s="29"/>
      <c r="R121"/>
    </row>
    <row r="122" spans="15:18" x14ac:dyDescent="0.25">
      <c r="O122"/>
      <c r="P122" s="29"/>
      <c r="R122"/>
    </row>
    <row r="123" spans="15:18" x14ac:dyDescent="0.25">
      <c r="O123"/>
      <c r="P123" s="29"/>
      <c r="R123"/>
    </row>
    <row r="124" spans="15:18" x14ac:dyDescent="0.25">
      <c r="O124"/>
      <c r="P124" s="29"/>
      <c r="R124"/>
    </row>
    <row r="125" spans="15:18" x14ac:dyDescent="0.25">
      <c r="O125"/>
      <c r="P125" s="29"/>
      <c r="R125"/>
    </row>
    <row r="126" spans="15:18" x14ac:dyDescent="0.25">
      <c r="O126"/>
      <c r="P126" s="29"/>
      <c r="R126"/>
    </row>
    <row r="127" spans="15:18" x14ac:dyDescent="0.25">
      <c r="O127"/>
      <c r="P127" s="29"/>
      <c r="R127"/>
    </row>
    <row r="128" spans="15:18" x14ac:dyDescent="0.25">
      <c r="O128"/>
      <c r="P128" s="29"/>
      <c r="R128"/>
    </row>
    <row r="129" spans="15:18" x14ac:dyDescent="0.25">
      <c r="O129"/>
      <c r="P129" s="29"/>
      <c r="R129"/>
    </row>
    <row r="130" spans="15:18" x14ac:dyDescent="0.25">
      <c r="O130"/>
      <c r="P130" s="29"/>
      <c r="R130"/>
    </row>
    <row r="131" spans="15:18" x14ac:dyDescent="0.25">
      <c r="O131"/>
      <c r="P131" s="29"/>
      <c r="R131"/>
    </row>
    <row r="132" spans="15:18" x14ac:dyDescent="0.25">
      <c r="O132"/>
      <c r="P132" s="29"/>
      <c r="R132"/>
    </row>
    <row r="133" spans="15:18" x14ac:dyDescent="0.25">
      <c r="O133"/>
      <c r="P133" s="29"/>
      <c r="R133"/>
    </row>
    <row r="134" spans="15:18" x14ac:dyDescent="0.25">
      <c r="O134"/>
      <c r="P134" s="29"/>
      <c r="R134"/>
    </row>
    <row r="135" spans="15:18" x14ac:dyDescent="0.25">
      <c r="O135"/>
      <c r="P135" s="29"/>
      <c r="R135"/>
    </row>
    <row r="136" spans="15:18" x14ac:dyDescent="0.25">
      <c r="O136"/>
      <c r="P136" s="29"/>
      <c r="R136"/>
    </row>
    <row r="137" spans="15:18" x14ac:dyDescent="0.25">
      <c r="O137"/>
      <c r="P137" s="29"/>
      <c r="R137"/>
    </row>
    <row r="138" spans="15:18" x14ac:dyDescent="0.25">
      <c r="O138"/>
      <c r="P138" s="29"/>
      <c r="R138"/>
    </row>
    <row r="139" spans="15:18" x14ac:dyDescent="0.25">
      <c r="O139"/>
      <c r="P139" s="29"/>
      <c r="R139"/>
    </row>
    <row r="140" spans="15:18" x14ac:dyDescent="0.25">
      <c r="O140"/>
      <c r="P140" s="29"/>
      <c r="R140"/>
    </row>
    <row r="141" spans="15:18" x14ac:dyDescent="0.25">
      <c r="O141"/>
      <c r="P141" s="29"/>
      <c r="R141"/>
    </row>
    <row r="142" spans="15:18" x14ac:dyDescent="0.25">
      <c r="O142"/>
      <c r="P142" s="29"/>
      <c r="R142"/>
    </row>
    <row r="143" spans="15:18" x14ac:dyDescent="0.25">
      <c r="O143"/>
      <c r="P143" s="29"/>
      <c r="R143"/>
    </row>
    <row r="144" spans="15:18" x14ac:dyDescent="0.25">
      <c r="O144"/>
      <c r="P144" s="29"/>
      <c r="R144"/>
    </row>
    <row r="145" spans="15:18" x14ac:dyDescent="0.25">
      <c r="O145"/>
      <c r="P145" s="29"/>
      <c r="R145"/>
    </row>
    <row r="146" spans="15:18" x14ac:dyDescent="0.25">
      <c r="O146"/>
      <c r="P146" s="29"/>
      <c r="R146"/>
    </row>
    <row r="147" spans="15:18" x14ac:dyDescent="0.25">
      <c r="O147"/>
      <c r="P147" s="29"/>
      <c r="R147"/>
    </row>
    <row r="148" spans="15:18" x14ac:dyDescent="0.25">
      <c r="O148"/>
      <c r="P148" s="29"/>
      <c r="R148"/>
    </row>
    <row r="149" spans="15:18" x14ac:dyDescent="0.25">
      <c r="O149"/>
      <c r="P149" s="29"/>
      <c r="R149"/>
    </row>
    <row r="150" spans="15:18" x14ac:dyDescent="0.25">
      <c r="O150"/>
      <c r="P150" s="29"/>
      <c r="R150"/>
    </row>
    <row r="151" spans="15:18" x14ac:dyDescent="0.25">
      <c r="O151"/>
      <c r="P151" s="29"/>
      <c r="R151"/>
    </row>
    <row r="152" spans="15:18" x14ac:dyDescent="0.25">
      <c r="O152"/>
      <c r="P152" s="29"/>
      <c r="R152"/>
    </row>
    <row r="153" spans="15:18" x14ac:dyDescent="0.25">
      <c r="O153"/>
      <c r="P153" s="29"/>
      <c r="R153"/>
    </row>
    <row r="154" spans="15:18" x14ac:dyDescent="0.25">
      <c r="O154"/>
      <c r="P154" s="29"/>
      <c r="R154"/>
    </row>
    <row r="155" spans="15:18" x14ac:dyDescent="0.25">
      <c r="O155"/>
      <c r="P155" s="29"/>
      <c r="R155"/>
    </row>
    <row r="156" spans="15:18" x14ac:dyDescent="0.25">
      <c r="O156"/>
      <c r="P156" s="29"/>
      <c r="R156"/>
    </row>
    <row r="157" spans="15:18" x14ac:dyDescent="0.25">
      <c r="O157"/>
      <c r="P157" s="29"/>
      <c r="R157"/>
    </row>
    <row r="158" spans="15:18" x14ac:dyDescent="0.25">
      <c r="O158"/>
      <c r="P158" s="29"/>
      <c r="R158"/>
    </row>
    <row r="159" spans="15:18" x14ac:dyDescent="0.25">
      <c r="O159"/>
      <c r="P159" s="29"/>
      <c r="R159"/>
    </row>
    <row r="160" spans="15:18" x14ac:dyDescent="0.25">
      <c r="O160"/>
      <c r="P160" s="29"/>
      <c r="R160"/>
    </row>
    <row r="161" spans="15:18" x14ac:dyDescent="0.25">
      <c r="O161"/>
      <c r="P161" s="29"/>
      <c r="R161"/>
    </row>
    <row r="162" spans="15:18" x14ac:dyDescent="0.25">
      <c r="O162"/>
      <c r="P162" s="29"/>
      <c r="R162"/>
    </row>
    <row r="163" spans="15:18" x14ac:dyDescent="0.25">
      <c r="O163"/>
      <c r="P163" s="29"/>
      <c r="R163"/>
    </row>
    <row r="164" spans="15:18" x14ac:dyDescent="0.25">
      <c r="O164"/>
      <c r="P164" s="29"/>
      <c r="R164"/>
    </row>
    <row r="165" spans="15:18" x14ac:dyDescent="0.25">
      <c r="O165"/>
      <c r="P165" s="29"/>
      <c r="R165"/>
    </row>
    <row r="166" spans="15:18" x14ac:dyDescent="0.25">
      <c r="O166"/>
      <c r="P166" s="29"/>
      <c r="R166"/>
    </row>
    <row r="167" spans="15:18" x14ac:dyDescent="0.25">
      <c r="O167"/>
      <c r="P167" s="29"/>
      <c r="R167"/>
    </row>
    <row r="168" spans="15:18" x14ac:dyDescent="0.25">
      <c r="O168"/>
      <c r="P168" s="29"/>
      <c r="R168"/>
    </row>
    <row r="169" spans="15:18" x14ac:dyDescent="0.25">
      <c r="O169"/>
      <c r="P169" s="29"/>
      <c r="R169"/>
    </row>
    <row r="170" spans="15:18" x14ac:dyDescent="0.25">
      <c r="O170"/>
      <c r="P170" s="29"/>
      <c r="R170"/>
    </row>
    <row r="171" spans="15:18" x14ac:dyDescent="0.25">
      <c r="O171"/>
      <c r="P171" s="29"/>
      <c r="R171"/>
    </row>
    <row r="172" spans="15:18" x14ac:dyDescent="0.25">
      <c r="O172"/>
      <c r="P172" s="29"/>
      <c r="R172"/>
    </row>
    <row r="173" spans="15:18" x14ac:dyDescent="0.25">
      <c r="O173"/>
      <c r="P173" s="29"/>
      <c r="R173"/>
    </row>
    <row r="174" spans="15:18" x14ac:dyDescent="0.25">
      <c r="O174"/>
      <c r="P174" s="29"/>
      <c r="R174"/>
    </row>
    <row r="175" spans="15:18" x14ac:dyDescent="0.25">
      <c r="O175"/>
      <c r="P175" s="29"/>
      <c r="R175"/>
    </row>
    <row r="176" spans="15:18" x14ac:dyDescent="0.25">
      <c r="O176"/>
      <c r="P176" s="29"/>
      <c r="R176"/>
    </row>
    <row r="177" spans="15:18" x14ac:dyDescent="0.25">
      <c r="O177"/>
      <c r="P177" s="29"/>
      <c r="R177"/>
    </row>
    <row r="178" spans="15:18" x14ac:dyDescent="0.25">
      <c r="O178"/>
      <c r="P178" s="29"/>
      <c r="R178"/>
    </row>
    <row r="179" spans="15:18" x14ac:dyDescent="0.25">
      <c r="O179"/>
      <c r="P179" s="29"/>
      <c r="R179"/>
    </row>
    <row r="180" spans="15:18" x14ac:dyDescent="0.25">
      <c r="O180"/>
      <c r="P180" s="29"/>
      <c r="R180"/>
    </row>
    <row r="181" spans="15:18" x14ac:dyDescent="0.25">
      <c r="O181"/>
      <c r="P181" s="29"/>
      <c r="R181"/>
    </row>
    <row r="182" spans="15:18" x14ac:dyDescent="0.25">
      <c r="O182"/>
      <c r="P182" s="29"/>
      <c r="R182"/>
    </row>
    <row r="183" spans="15:18" x14ac:dyDescent="0.25">
      <c r="O183"/>
      <c r="P183" s="29"/>
      <c r="R183"/>
    </row>
    <row r="184" spans="15:18" x14ac:dyDescent="0.25">
      <c r="O184"/>
      <c r="P184" s="29"/>
      <c r="R184"/>
    </row>
    <row r="185" spans="15:18" x14ac:dyDescent="0.25">
      <c r="O185"/>
      <c r="P185" s="29"/>
      <c r="R185"/>
    </row>
    <row r="186" spans="15:18" x14ac:dyDescent="0.25">
      <c r="O186"/>
      <c r="P186" s="29"/>
      <c r="R186"/>
    </row>
    <row r="187" spans="15:18" x14ac:dyDescent="0.25">
      <c r="O187"/>
      <c r="P187" s="29"/>
      <c r="R187"/>
    </row>
    <row r="188" spans="15:18" x14ac:dyDescent="0.25">
      <c r="O188"/>
      <c r="P188" s="29"/>
      <c r="R188"/>
    </row>
    <row r="189" spans="15:18" x14ac:dyDescent="0.25">
      <c r="O189"/>
      <c r="P189" s="29"/>
      <c r="R189"/>
    </row>
    <row r="190" spans="15:18" x14ac:dyDescent="0.25">
      <c r="O190"/>
      <c r="P190" s="29"/>
      <c r="R190"/>
    </row>
    <row r="191" spans="15:18" x14ac:dyDescent="0.25">
      <c r="O191"/>
      <c r="P191" s="29"/>
      <c r="R191"/>
    </row>
    <row r="192" spans="15:18" x14ac:dyDescent="0.25">
      <c r="O192"/>
      <c r="P192" s="29"/>
      <c r="R192"/>
    </row>
    <row r="193" spans="15:18" x14ac:dyDescent="0.25">
      <c r="O193"/>
      <c r="P193" s="29"/>
      <c r="R193"/>
    </row>
    <row r="194" spans="15:18" x14ac:dyDescent="0.25">
      <c r="O194"/>
      <c r="P194" s="29"/>
      <c r="R194"/>
    </row>
    <row r="195" spans="15:18" x14ac:dyDescent="0.25">
      <c r="O195"/>
      <c r="P195" s="29"/>
      <c r="R195"/>
    </row>
    <row r="196" spans="15:18" x14ac:dyDescent="0.25">
      <c r="O196"/>
      <c r="P196" s="29"/>
      <c r="R196"/>
    </row>
    <row r="197" spans="15:18" x14ac:dyDescent="0.25">
      <c r="O197"/>
      <c r="P197" s="29"/>
      <c r="R197"/>
    </row>
    <row r="198" spans="15:18" x14ac:dyDescent="0.25">
      <c r="O198"/>
      <c r="P198" s="29"/>
      <c r="R198"/>
    </row>
    <row r="199" spans="15:18" x14ac:dyDescent="0.25">
      <c r="O199"/>
      <c r="P199" s="29"/>
      <c r="R199"/>
    </row>
    <row r="200" spans="15:18" x14ac:dyDescent="0.25">
      <c r="O200"/>
      <c r="P200" s="29"/>
      <c r="R200"/>
    </row>
    <row r="201" spans="15:18" x14ac:dyDescent="0.25">
      <c r="O201"/>
      <c r="P201" s="29"/>
      <c r="R201"/>
    </row>
    <row r="202" spans="15:18" x14ac:dyDescent="0.25">
      <c r="O202"/>
      <c r="P202" s="29"/>
      <c r="R202"/>
    </row>
    <row r="203" spans="15:18" x14ac:dyDescent="0.25">
      <c r="O203"/>
      <c r="P203" s="29"/>
      <c r="R203"/>
    </row>
    <row r="204" spans="15:18" x14ac:dyDescent="0.25">
      <c r="O204"/>
      <c r="P204" s="29"/>
      <c r="R204"/>
    </row>
    <row r="205" spans="15:18" x14ac:dyDescent="0.25">
      <c r="O205"/>
      <c r="P205" s="29"/>
      <c r="R205"/>
    </row>
    <row r="206" spans="15:18" x14ac:dyDescent="0.25">
      <c r="O206"/>
      <c r="P206" s="29"/>
      <c r="R206"/>
    </row>
    <row r="207" spans="15:18" x14ac:dyDescent="0.25">
      <c r="O207"/>
      <c r="P207" s="29"/>
      <c r="R207"/>
    </row>
    <row r="208" spans="15:18" x14ac:dyDescent="0.25">
      <c r="O208"/>
      <c r="P208" s="29"/>
      <c r="R208"/>
    </row>
    <row r="209" spans="15:18" x14ac:dyDescent="0.25">
      <c r="O209"/>
      <c r="P209" s="29"/>
      <c r="R209"/>
    </row>
    <row r="210" spans="15:18" x14ac:dyDescent="0.25">
      <c r="O210"/>
      <c r="P210" s="29"/>
      <c r="R210"/>
    </row>
    <row r="211" spans="15:18" x14ac:dyDescent="0.25">
      <c r="O211"/>
      <c r="P211" s="29"/>
      <c r="R211"/>
    </row>
    <row r="212" spans="15:18" x14ac:dyDescent="0.25">
      <c r="O212"/>
      <c r="P212" s="29"/>
      <c r="R212"/>
    </row>
    <row r="213" spans="15:18" x14ac:dyDescent="0.25">
      <c r="O213"/>
      <c r="P213" s="29"/>
      <c r="R213"/>
    </row>
    <row r="214" spans="15:18" x14ac:dyDescent="0.25">
      <c r="O214"/>
      <c r="P214" s="29"/>
      <c r="R214"/>
    </row>
    <row r="215" spans="15:18" x14ac:dyDescent="0.25">
      <c r="O215"/>
      <c r="P215" s="29"/>
      <c r="R215"/>
    </row>
    <row r="216" spans="15:18" x14ac:dyDescent="0.25">
      <c r="O216"/>
      <c r="P216" s="29"/>
      <c r="R216"/>
    </row>
    <row r="217" spans="15:18" x14ac:dyDescent="0.25">
      <c r="O217"/>
      <c r="P217" s="29"/>
      <c r="R217"/>
    </row>
    <row r="218" spans="15:18" x14ac:dyDescent="0.25">
      <c r="O218"/>
      <c r="P218" s="29"/>
      <c r="R218"/>
    </row>
    <row r="219" spans="15:18" x14ac:dyDescent="0.25">
      <c r="O219"/>
      <c r="P219" s="29"/>
      <c r="R219"/>
    </row>
    <row r="220" spans="15:18" x14ac:dyDescent="0.25">
      <c r="O220"/>
      <c r="P220" s="29"/>
      <c r="R220"/>
    </row>
    <row r="221" spans="15:18" x14ac:dyDescent="0.25">
      <c r="O221"/>
      <c r="P221" s="29"/>
      <c r="R221"/>
    </row>
    <row r="222" spans="15:18" x14ac:dyDescent="0.25">
      <c r="O222"/>
      <c r="P222" s="29"/>
      <c r="R222"/>
    </row>
    <row r="223" spans="15:18" x14ac:dyDescent="0.25">
      <c r="O223"/>
      <c r="P223" s="29"/>
      <c r="R223"/>
    </row>
    <row r="224" spans="15:18" x14ac:dyDescent="0.25">
      <c r="O224"/>
      <c r="P224" s="29"/>
      <c r="R224"/>
    </row>
    <row r="225" spans="15:18" x14ac:dyDescent="0.25">
      <c r="O225"/>
      <c r="P225" s="29"/>
      <c r="R225"/>
    </row>
    <row r="226" spans="15:18" x14ac:dyDescent="0.25">
      <c r="O226"/>
      <c r="P226" s="29"/>
      <c r="R226"/>
    </row>
    <row r="227" spans="15:18" x14ac:dyDescent="0.25">
      <c r="O227"/>
      <c r="P227" s="29"/>
      <c r="R227"/>
    </row>
    <row r="228" spans="15:18" x14ac:dyDescent="0.25">
      <c r="O228"/>
      <c r="P228" s="29"/>
      <c r="R228"/>
    </row>
    <row r="229" spans="15:18" x14ac:dyDescent="0.25">
      <c r="O229"/>
      <c r="P229" s="29"/>
      <c r="R229"/>
    </row>
    <row r="230" spans="15:18" x14ac:dyDescent="0.25">
      <c r="O230"/>
      <c r="P230" s="29"/>
      <c r="R230"/>
    </row>
    <row r="231" spans="15:18" x14ac:dyDescent="0.25">
      <c r="O231"/>
      <c r="P231" s="29"/>
      <c r="R231"/>
    </row>
    <row r="232" spans="15:18" x14ac:dyDescent="0.25">
      <c r="O232"/>
      <c r="P232" s="29"/>
      <c r="R232"/>
    </row>
    <row r="233" spans="15:18" x14ac:dyDescent="0.25">
      <c r="O233"/>
      <c r="P233" s="29"/>
      <c r="R233"/>
    </row>
    <row r="234" spans="15:18" x14ac:dyDescent="0.25">
      <c r="O234"/>
      <c r="P234" s="29"/>
      <c r="R234"/>
    </row>
    <row r="235" spans="15:18" x14ac:dyDescent="0.25">
      <c r="O235"/>
      <c r="P235" s="29"/>
      <c r="R235"/>
    </row>
    <row r="236" spans="15:18" x14ac:dyDescent="0.25">
      <c r="O236"/>
      <c r="P236" s="29"/>
      <c r="R236"/>
    </row>
    <row r="237" spans="15:18" x14ac:dyDescent="0.25">
      <c r="O237"/>
      <c r="P237" s="29"/>
      <c r="R237"/>
    </row>
    <row r="238" spans="15:18" x14ac:dyDescent="0.25">
      <c r="O238"/>
      <c r="P238" s="29"/>
      <c r="R238"/>
    </row>
    <row r="239" spans="15:18" x14ac:dyDescent="0.25">
      <c r="O239"/>
      <c r="P239" s="29"/>
      <c r="R239"/>
    </row>
    <row r="240" spans="15:18" x14ac:dyDescent="0.25">
      <c r="O240"/>
      <c r="P240" s="29"/>
      <c r="R240"/>
    </row>
    <row r="241" spans="15:18" x14ac:dyDescent="0.25">
      <c r="O241"/>
      <c r="P241" s="29"/>
      <c r="R241"/>
    </row>
    <row r="242" spans="15:18" x14ac:dyDescent="0.25">
      <c r="O242"/>
      <c r="P242" s="29"/>
      <c r="R242"/>
    </row>
    <row r="243" spans="15:18" x14ac:dyDescent="0.25">
      <c r="O243"/>
      <c r="P243" s="29"/>
      <c r="R243"/>
    </row>
    <row r="244" spans="15:18" x14ac:dyDescent="0.25">
      <c r="O244"/>
      <c r="P244" s="29"/>
      <c r="R244"/>
    </row>
    <row r="245" spans="15:18" x14ac:dyDescent="0.25">
      <c r="O245"/>
      <c r="P245" s="29"/>
      <c r="R245"/>
    </row>
    <row r="246" spans="15:18" x14ac:dyDescent="0.25">
      <c r="O246"/>
      <c r="P246" s="29"/>
      <c r="R246"/>
    </row>
    <row r="247" spans="15:18" x14ac:dyDescent="0.25">
      <c r="O247"/>
      <c r="P247" s="29"/>
      <c r="R247"/>
    </row>
    <row r="248" spans="15:18" x14ac:dyDescent="0.25">
      <c r="O248"/>
      <c r="P248" s="29"/>
      <c r="R248"/>
    </row>
    <row r="249" spans="15:18" x14ac:dyDescent="0.25">
      <c r="O249"/>
      <c r="P249" s="29"/>
      <c r="R249"/>
    </row>
    <row r="250" spans="15:18" x14ac:dyDescent="0.25">
      <c r="O250"/>
      <c r="P250" s="29"/>
      <c r="R250"/>
    </row>
    <row r="251" spans="15:18" x14ac:dyDescent="0.25">
      <c r="O251"/>
      <c r="P251" s="29"/>
      <c r="R251"/>
    </row>
    <row r="252" spans="15:18" x14ac:dyDescent="0.25">
      <c r="O252"/>
      <c r="P252" s="29"/>
      <c r="R252"/>
    </row>
    <row r="253" spans="15:18" x14ac:dyDescent="0.25">
      <c r="O253"/>
      <c r="P253" s="29"/>
      <c r="R253"/>
    </row>
    <row r="254" spans="15:18" x14ac:dyDescent="0.25">
      <c r="O254"/>
      <c r="P254" s="29"/>
      <c r="R254"/>
    </row>
    <row r="255" spans="15:18" x14ac:dyDescent="0.25">
      <c r="O255"/>
      <c r="P255" s="29"/>
      <c r="R255"/>
    </row>
    <row r="256" spans="15:18" x14ac:dyDescent="0.25">
      <c r="O256"/>
      <c r="P256" s="29"/>
      <c r="R256"/>
    </row>
    <row r="257" spans="15:18" x14ac:dyDescent="0.25">
      <c r="O257"/>
      <c r="P257" s="29"/>
      <c r="R257"/>
    </row>
    <row r="258" spans="15:18" x14ac:dyDescent="0.25">
      <c r="O258"/>
      <c r="P258" s="29"/>
      <c r="R258"/>
    </row>
    <row r="259" spans="15:18" x14ac:dyDescent="0.25">
      <c r="O259"/>
      <c r="P259" s="29"/>
      <c r="R259"/>
    </row>
    <row r="260" spans="15:18" x14ac:dyDescent="0.25">
      <c r="O260"/>
      <c r="P260" s="29"/>
      <c r="R260"/>
    </row>
    <row r="261" spans="15:18" x14ac:dyDescent="0.25">
      <c r="O261"/>
      <c r="P261" s="29"/>
      <c r="R261"/>
    </row>
    <row r="262" spans="15:18" x14ac:dyDescent="0.25">
      <c r="O262"/>
      <c r="P262" s="29"/>
      <c r="R262"/>
    </row>
    <row r="263" spans="15:18" x14ac:dyDescent="0.25">
      <c r="O263"/>
      <c r="P263" s="29"/>
      <c r="R263"/>
    </row>
    <row r="264" spans="15:18" x14ac:dyDescent="0.25">
      <c r="O264"/>
      <c r="P264" s="29"/>
      <c r="R264"/>
    </row>
    <row r="265" spans="15:18" x14ac:dyDescent="0.25">
      <c r="O265"/>
      <c r="P265" s="29"/>
      <c r="R265"/>
    </row>
    <row r="266" spans="15:18" x14ac:dyDescent="0.25">
      <c r="O266"/>
      <c r="P266" s="29"/>
      <c r="R266"/>
    </row>
    <row r="267" spans="15:18" x14ac:dyDescent="0.25">
      <c r="O267"/>
      <c r="P267" s="29"/>
      <c r="R267"/>
    </row>
    <row r="268" spans="15:18" x14ac:dyDescent="0.25">
      <c r="O268"/>
      <c r="P268" s="29"/>
      <c r="R268"/>
    </row>
    <row r="269" spans="15:18" x14ac:dyDescent="0.25">
      <c r="O269"/>
      <c r="P269" s="29"/>
      <c r="R269"/>
    </row>
    <row r="270" spans="15:18" x14ac:dyDescent="0.25">
      <c r="O270"/>
      <c r="P270" s="29"/>
      <c r="R270"/>
    </row>
    <row r="271" spans="15:18" x14ac:dyDescent="0.25">
      <c r="O271"/>
      <c r="P271" s="29"/>
      <c r="R271"/>
    </row>
    <row r="272" spans="15:18" x14ac:dyDescent="0.25">
      <c r="O272"/>
      <c r="P272" s="29"/>
      <c r="R272"/>
    </row>
    <row r="273" spans="15:18" x14ac:dyDescent="0.25">
      <c r="O273"/>
      <c r="P273" s="29"/>
      <c r="R273"/>
    </row>
    <row r="274" spans="15:18" x14ac:dyDescent="0.25">
      <c r="O274"/>
      <c r="P274" s="29"/>
      <c r="R274"/>
    </row>
    <row r="275" spans="15:18" x14ac:dyDescent="0.25">
      <c r="O275"/>
      <c r="P275" s="29"/>
      <c r="R275"/>
    </row>
    <row r="276" spans="15:18" x14ac:dyDescent="0.25">
      <c r="O276"/>
      <c r="P276" s="29"/>
      <c r="R276"/>
    </row>
    <row r="277" spans="15:18" x14ac:dyDescent="0.25">
      <c r="O277"/>
      <c r="P277" s="29"/>
      <c r="R277"/>
    </row>
    <row r="278" spans="15:18" x14ac:dyDescent="0.25">
      <c r="O278"/>
      <c r="P278" s="29"/>
      <c r="R278"/>
    </row>
    <row r="279" spans="15:18" x14ac:dyDescent="0.25">
      <c r="O279"/>
      <c r="P279" s="29"/>
      <c r="R279"/>
    </row>
    <row r="280" spans="15:18" x14ac:dyDescent="0.25">
      <c r="O280"/>
      <c r="P280" s="29"/>
      <c r="R280"/>
    </row>
    <row r="281" spans="15:18" x14ac:dyDescent="0.25">
      <c r="O281"/>
      <c r="P281" s="29"/>
      <c r="R281"/>
    </row>
    <row r="282" spans="15:18" x14ac:dyDescent="0.25">
      <c r="O282"/>
      <c r="P282" s="29"/>
      <c r="R282"/>
    </row>
    <row r="283" spans="15:18" x14ac:dyDescent="0.25">
      <c r="O283"/>
      <c r="P283" s="29"/>
      <c r="R283"/>
    </row>
    <row r="284" spans="15:18" x14ac:dyDescent="0.25">
      <c r="O284"/>
      <c r="P284" s="29"/>
      <c r="R284"/>
    </row>
    <row r="285" spans="15:18" x14ac:dyDescent="0.25">
      <c r="O285"/>
      <c r="P285" s="29"/>
      <c r="R285"/>
    </row>
    <row r="286" spans="15:18" x14ac:dyDescent="0.25">
      <c r="O286"/>
      <c r="P286" s="29"/>
      <c r="R286"/>
    </row>
    <row r="287" spans="15:18" x14ac:dyDescent="0.25">
      <c r="O287"/>
      <c r="P287" s="29"/>
      <c r="R287"/>
    </row>
    <row r="288" spans="15:18" x14ac:dyDescent="0.25">
      <c r="O288"/>
      <c r="P288" s="29"/>
      <c r="R288"/>
    </row>
    <row r="289" spans="15:18" x14ac:dyDescent="0.25">
      <c r="O289"/>
      <c r="P289" s="29"/>
      <c r="R289"/>
    </row>
    <row r="290" spans="15:18" x14ac:dyDescent="0.25">
      <c r="O290"/>
      <c r="P290" s="29"/>
      <c r="R290"/>
    </row>
    <row r="291" spans="15:18" x14ac:dyDescent="0.25">
      <c r="O291"/>
      <c r="P291" s="29"/>
      <c r="R291"/>
    </row>
    <row r="292" spans="15:18" x14ac:dyDescent="0.25">
      <c r="O292"/>
      <c r="P292" s="29"/>
      <c r="R292"/>
    </row>
    <row r="293" spans="15:18" x14ac:dyDescent="0.25">
      <c r="O293"/>
      <c r="P293" s="29"/>
      <c r="R293"/>
    </row>
    <row r="294" spans="15:18" x14ac:dyDescent="0.25">
      <c r="O294"/>
      <c r="P294" s="29"/>
      <c r="R294"/>
    </row>
    <row r="295" spans="15:18" x14ac:dyDescent="0.25">
      <c r="O295"/>
      <c r="P295" s="29"/>
      <c r="R295"/>
    </row>
    <row r="296" spans="15:18" x14ac:dyDescent="0.25">
      <c r="O296"/>
      <c r="P296" s="29"/>
      <c r="R296"/>
    </row>
    <row r="297" spans="15:18" x14ac:dyDescent="0.25">
      <c r="O297"/>
      <c r="P297" s="29"/>
      <c r="R297"/>
    </row>
    <row r="298" spans="15:18" x14ac:dyDescent="0.25">
      <c r="O298"/>
      <c r="P298" s="29"/>
      <c r="R298"/>
    </row>
    <row r="299" spans="15:18" x14ac:dyDescent="0.25">
      <c r="O299"/>
      <c r="P299" s="29"/>
      <c r="R299"/>
    </row>
    <row r="300" spans="15:18" x14ac:dyDescent="0.25">
      <c r="O300"/>
      <c r="P300" s="29"/>
      <c r="R300"/>
    </row>
    <row r="301" spans="15:18" x14ac:dyDescent="0.25">
      <c r="O301"/>
      <c r="P301" s="29"/>
      <c r="R301"/>
    </row>
    <row r="302" spans="15:18" x14ac:dyDescent="0.25">
      <c r="O302"/>
      <c r="P302" s="29"/>
      <c r="R302"/>
    </row>
    <row r="303" spans="15:18" x14ac:dyDescent="0.25">
      <c r="O303"/>
      <c r="P303" s="29"/>
      <c r="R303"/>
    </row>
    <row r="304" spans="15:18" x14ac:dyDescent="0.25">
      <c r="O304"/>
      <c r="P304" s="29"/>
      <c r="R304"/>
    </row>
    <row r="305" spans="15:18" x14ac:dyDescent="0.25">
      <c r="O305"/>
      <c r="P305" s="29"/>
      <c r="R305"/>
    </row>
    <row r="306" spans="15:18" x14ac:dyDescent="0.25">
      <c r="O306"/>
      <c r="P306" s="29"/>
      <c r="R306"/>
    </row>
    <row r="307" spans="15:18" x14ac:dyDescent="0.25">
      <c r="O307"/>
      <c r="P307" s="29"/>
      <c r="R307"/>
    </row>
    <row r="308" spans="15:18" x14ac:dyDescent="0.25">
      <c r="O308"/>
      <c r="P308" s="29"/>
      <c r="R308"/>
    </row>
    <row r="309" spans="15:18" x14ac:dyDescent="0.25">
      <c r="O309"/>
      <c r="P309" s="29"/>
      <c r="R309"/>
    </row>
    <row r="310" spans="15:18" x14ac:dyDescent="0.25">
      <c r="O310"/>
      <c r="P310" s="29"/>
      <c r="R310"/>
    </row>
    <row r="311" spans="15:18" x14ac:dyDescent="0.25">
      <c r="O311"/>
      <c r="P311" s="29"/>
      <c r="R311"/>
    </row>
    <row r="312" spans="15:18" x14ac:dyDescent="0.25">
      <c r="O312"/>
      <c r="P312" s="29"/>
      <c r="R312"/>
    </row>
    <row r="313" spans="15:18" x14ac:dyDescent="0.25">
      <c r="O313"/>
      <c r="P313" s="29"/>
      <c r="R313"/>
    </row>
    <row r="314" spans="15:18" x14ac:dyDescent="0.25">
      <c r="O314"/>
      <c r="P314" s="29"/>
      <c r="R314"/>
    </row>
    <row r="315" spans="15:18" x14ac:dyDescent="0.25">
      <c r="O315"/>
      <c r="P315" s="29"/>
      <c r="R315"/>
    </row>
    <row r="316" spans="15:18" x14ac:dyDescent="0.25">
      <c r="O316"/>
      <c r="P316" s="29"/>
      <c r="R316"/>
    </row>
    <row r="317" spans="15:18" x14ac:dyDescent="0.25">
      <c r="O317"/>
      <c r="P317" s="29"/>
      <c r="R317"/>
    </row>
    <row r="318" spans="15:18" x14ac:dyDescent="0.25">
      <c r="O318"/>
      <c r="P318" s="29"/>
      <c r="R318"/>
    </row>
    <row r="319" spans="15:18" x14ac:dyDescent="0.25">
      <c r="O319"/>
      <c r="P319" s="29"/>
      <c r="R319"/>
    </row>
    <row r="320" spans="15:18" x14ac:dyDescent="0.25">
      <c r="O320"/>
      <c r="P320" s="29"/>
      <c r="R320"/>
    </row>
    <row r="321" spans="15:18" x14ac:dyDescent="0.25">
      <c r="O321"/>
      <c r="P321" s="29"/>
      <c r="R321"/>
    </row>
    <row r="322" spans="15:18" x14ac:dyDescent="0.25">
      <c r="O322"/>
      <c r="P322" s="29"/>
      <c r="R322"/>
    </row>
    <row r="323" spans="15:18" x14ac:dyDescent="0.25">
      <c r="O323"/>
      <c r="P323" s="29"/>
      <c r="R323"/>
    </row>
    <row r="324" spans="15:18" x14ac:dyDescent="0.25">
      <c r="O324"/>
      <c r="P324" s="29"/>
      <c r="R324"/>
    </row>
    <row r="325" spans="15:18" x14ac:dyDescent="0.25">
      <c r="O325"/>
      <c r="P325" s="29"/>
      <c r="R325"/>
    </row>
    <row r="326" spans="15:18" x14ac:dyDescent="0.25">
      <c r="O326"/>
      <c r="P326" s="29"/>
      <c r="R326"/>
    </row>
    <row r="327" spans="15:18" x14ac:dyDescent="0.25">
      <c r="O327"/>
      <c r="P327" s="29"/>
      <c r="R327"/>
    </row>
    <row r="328" spans="15:18" x14ac:dyDescent="0.25">
      <c r="O328"/>
      <c r="P328" s="29"/>
      <c r="R328"/>
    </row>
    <row r="329" spans="15:18" x14ac:dyDescent="0.25">
      <c r="O329"/>
      <c r="P329" s="29"/>
      <c r="R329"/>
    </row>
    <row r="330" spans="15:18" x14ac:dyDescent="0.25">
      <c r="O330"/>
      <c r="P330" s="29"/>
      <c r="R330"/>
    </row>
    <row r="331" spans="15:18" x14ac:dyDescent="0.25">
      <c r="O331"/>
      <c r="P331" s="29"/>
      <c r="R331"/>
    </row>
    <row r="332" spans="15:18" x14ac:dyDescent="0.25">
      <c r="O332"/>
      <c r="P332" s="29"/>
      <c r="R332"/>
    </row>
    <row r="333" spans="15:18" x14ac:dyDescent="0.25">
      <c r="O333"/>
      <c r="P333" s="29"/>
      <c r="R333"/>
    </row>
    <row r="334" spans="15:18" x14ac:dyDescent="0.25">
      <c r="O334"/>
      <c r="P334" s="29"/>
      <c r="R334"/>
    </row>
    <row r="335" spans="15:18" x14ac:dyDescent="0.25">
      <c r="O335"/>
      <c r="P335" s="29"/>
      <c r="R335"/>
    </row>
    <row r="336" spans="15:18" x14ac:dyDescent="0.25">
      <c r="O336"/>
      <c r="P336" s="29"/>
      <c r="R336"/>
    </row>
    <row r="337" spans="15:18" x14ac:dyDescent="0.25">
      <c r="O337"/>
      <c r="P337" s="29"/>
      <c r="R337"/>
    </row>
    <row r="338" spans="15:18" x14ac:dyDescent="0.25">
      <c r="O338"/>
      <c r="P338" s="29"/>
      <c r="R338"/>
    </row>
    <row r="339" spans="15:18" x14ac:dyDescent="0.25">
      <c r="O339"/>
      <c r="P339" s="29"/>
      <c r="R339"/>
    </row>
    <row r="340" spans="15:18" x14ac:dyDescent="0.25">
      <c r="O340"/>
      <c r="P340" s="29"/>
      <c r="R340"/>
    </row>
    <row r="341" spans="15:18" x14ac:dyDescent="0.25">
      <c r="O341"/>
      <c r="P341" s="29"/>
      <c r="R341"/>
    </row>
    <row r="342" spans="15:18" x14ac:dyDescent="0.25">
      <c r="O342"/>
      <c r="P342" s="29"/>
      <c r="R342"/>
    </row>
    <row r="343" spans="15:18" x14ac:dyDescent="0.25">
      <c r="O343"/>
      <c r="P343" s="29"/>
      <c r="R343"/>
    </row>
    <row r="344" spans="15:18" x14ac:dyDescent="0.25">
      <c r="O344"/>
      <c r="P344" s="29"/>
      <c r="R344"/>
    </row>
    <row r="345" spans="15:18" x14ac:dyDescent="0.25">
      <c r="O345"/>
      <c r="P345" s="29"/>
      <c r="R345"/>
    </row>
    <row r="346" spans="15:18" x14ac:dyDescent="0.25">
      <c r="O346"/>
      <c r="P346" s="29"/>
      <c r="R346"/>
    </row>
    <row r="347" spans="15:18" x14ac:dyDescent="0.25">
      <c r="O347"/>
      <c r="P347" s="29"/>
      <c r="R347"/>
    </row>
    <row r="348" spans="15:18" x14ac:dyDescent="0.25">
      <c r="O348"/>
      <c r="P348" s="29"/>
      <c r="R348"/>
    </row>
    <row r="349" spans="15:18" x14ac:dyDescent="0.25">
      <c r="O349"/>
      <c r="P349" s="29"/>
      <c r="R349"/>
    </row>
    <row r="350" spans="15:18" x14ac:dyDescent="0.25">
      <c r="O350"/>
      <c r="P350" s="29"/>
      <c r="R350"/>
    </row>
    <row r="351" spans="15:18" x14ac:dyDescent="0.25">
      <c r="O351"/>
      <c r="P351" s="29"/>
      <c r="R351"/>
    </row>
    <row r="352" spans="15:18" x14ac:dyDescent="0.25">
      <c r="O352"/>
      <c r="P352" s="29"/>
      <c r="R352"/>
    </row>
    <row r="353" spans="15:18" x14ac:dyDescent="0.25">
      <c r="O353"/>
      <c r="P353" s="29"/>
      <c r="R353"/>
    </row>
    <row r="354" spans="15:18" x14ac:dyDescent="0.25">
      <c r="O354"/>
      <c r="P354" s="29"/>
      <c r="R354"/>
    </row>
    <row r="355" spans="15:18" x14ac:dyDescent="0.25">
      <c r="O355"/>
      <c r="P355" s="29"/>
      <c r="R355"/>
    </row>
    <row r="356" spans="15:18" x14ac:dyDescent="0.25">
      <c r="O356"/>
      <c r="P356" s="29"/>
      <c r="R356"/>
    </row>
    <row r="357" spans="15:18" x14ac:dyDescent="0.25">
      <c r="O357"/>
      <c r="P357" s="29"/>
      <c r="R357"/>
    </row>
    <row r="358" spans="15:18" x14ac:dyDescent="0.25">
      <c r="O358"/>
      <c r="P358" s="29"/>
      <c r="R358"/>
    </row>
    <row r="359" spans="15:18" x14ac:dyDescent="0.25">
      <c r="O359"/>
      <c r="P359" s="29"/>
      <c r="R359"/>
    </row>
    <row r="360" spans="15:18" x14ac:dyDescent="0.25">
      <c r="O360"/>
      <c r="P360" s="29"/>
      <c r="R360"/>
    </row>
    <row r="361" spans="15:18" x14ac:dyDescent="0.25">
      <c r="O361"/>
      <c r="P361" s="29"/>
      <c r="R361"/>
    </row>
    <row r="362" spans="15:18" x14ac:dyDescent="0.25">
      <c r="O362"/>
      <c r="P362" s="29"/>
      <c r="R362"/>
    </row>
    <row r="363" spans="15:18" x14ac:dyDescent="0.25">
      <c r="O363"/>
      <c r="P363" s="29"/>
      <c r="R363"/>
    </row>
    <row r="364" spans="15:18" x14ac:dyDescent="0.25">
      <c r="O364"/>
      <c r="P364" s="29"/>
      <c r="R364"/>
    </row>
    <row r="365" spans="15:18" x14ac:dyDescent="0.25">
      <c r="O365"/>
      <c r="P365" s="29"/>
      <c r="R365"/>
    </row>
    <row r="366" spans="15:18" x14ac:dyDescent="0.25">
      <c r="O366"/>
      <c r="P366" s="29"/>
      <c r="R366"/>
    </row>
    <row r="367" spans="15:18" x14ac:dyDescent="0.25">
      <c r="O367"/>
      <c r="P367" s="29"/>
      <c r="R367"/>
    </row>
    <row r="368" spans="15:18" x14ac:dyDescent="0.25">
      <c r="O368"/>
      <c r="P368" s="29"/>
      <c r="R368"/>
    </row>
    <row r="369" spans="15:18" x14ac:dyDescent="0.25">
      <c r="O369"/>
      <c r="P369" s="29"/>
      <c r="R369"/>
    </row>
    <row r="370" spans="15:18" x14ac:dyDescent="0.25">
      <c r="O370"/>
      <c r="P370" s="29"/>
      <c r="R370"/>
    </row>
    <row r="371" spans="15:18" x14ac:dyDescent="0.25">
      <c r="O371"/>
      <c r="P371" s="29"/>
      <c r="R371"/>
    </row>
    <row r="372" spans="15:18" x14ac:dyDescent="0.25">
      <c r="O372"/>
      <c r="P372" s="29"/>
      <c r="R372"/>
    </row>
    <row r="373" spans="15:18" x14ac:dyDescent="0.25">
      <c r="O373"/>
      <c r="P373" s="29"/>
      <c r="R373"/>
    </row>
    <row r="374" spans="15:18" x14ac:dyDescent="0.25">
      <c r="O374"/>
      <c r="P374" s="29"/>
      <c r="R374"/>
    </row>
    <row r="375" spans="15:18" x14ac:dyDescent="0.25">
      <c r="O375"/>
      <c r="P375" s="29"/>
      <c r="R375"/>
    </row>
    <row r="376" spans="15:18" x14ac:dyDescent="0.25">
      <c r="O376"/>
      <c r="P376" s="29"/>
      <c r="R376"/>
    </row>
    <row r="377" spans="15:18" x14ac:dyDescent="0.25">
      <c r="O377"/>
      <c r="P377" s="29"/>
      <c r="R377"/>
    </row>
    <row r="378" spans="15:18" x14ac:dyDescent="0.25">
      <c r="O378"/>
      <c r="P378" s="29"/>
      <c r="R378"/>
    </row>
    <row r="379" spans="15:18" x14ac:dyDescent="0.25">
      <c r="O379"/>
      <c r="P379" s="29"/>
      <c r="R379"/>
    </row>
    <row r="380" spans="15:18" x14ac:dyDescent="0.25">
      <c r="O380"/>
      <c r="P380" s="29"/>
      <c r="R380"/>
    </row>
    <row r="381" spans="15:18" x14ac:dyDescent="0.25">
      <c r="O381"/>
      <c r="P381" s="29"/>
      <c r="R381"/>
    </row>
    <row r="382" spans="15:18" x14ac:dyDescent="0.25">
      <c r="O382"/>
      <c r="P382" s="29"/>
      <c r="R382"/>
    </row>
    <row r="383" spans="15:18" x14ac:dyDescent="0.25">
      <c r="O383"/>
      <c r="P383" s="29"/>
      <c r="R383"/>
    </row>
    <row r="384" spans="15:18" x14ac:dyDescent="0.25">
      <c r="O384"/>
      <c r="P384" s="29"/>
      <c r="R384"/>
    </row>
    <row r="385" spans="15:18" x14ac:dyDescent="0.25">
      <c r="O385"/>
      <c r="P385" s="29"/>
      <c r="R385"/>
    </row>
    <row r="386" spans="15:18" x14ac:dyDescent="0.25">
      <c r="O386"/>
      <c r="P386" s="29"/>
      <c r="R386"/>
    </row>
    <row r="387" spans="15:18" x14ac:dyDescent="0.25">
      <c r="O387"/>
      <c r="P387" s="29"/>
      <c r="R387"/>
    </row>
    <row r="388" spans="15:18" x14ac:dyDescent="0.25">
      <c r="O388"/>
      <c r="P388" s="29"/>
      <c r="R388"/>
    </row>
    <row r="389" spans="15:18" x14ac:dyDescent="0.25">
      <c r="O389"/>
      <c r="P389" s="29"/>
      <c r="R389"/>
    </row>
    <row r="390" spans="15:18" x14ac:dyDescent="0.25">
      <c r="O390"/>
      <c r="P390" s="29"/>
      <c r="R390"/>
    </row>
    <row r="391" spans="15:18" x14ac:dyDescent="0.25">
      <c r="O391"/>
      <c r="P391" s="29"/>
      <c r="R391"/>
    </row>
    <row r="392" spans="15:18" x14ac:dyDescent="0.25">
      <c r="O392"/>
      <c r="P392" s="29"/>
      <c r="R392"/>
    </row>
    <row r="393" spans="15:18" x14ac:dyDescent="0.25">
      <c r="O393"/>
      <c r="P393" s="29"/>
      <c r="R393"/>
    </row>
    <row r="394" spans="15:18" x14ac:dyDescent="0.25">
      <c r="O394"/>
      <c r="P394" s="29"/>
      <c r="R394"/>
    </row>
    <row r="395" spans="15:18" x14ac:dyDescent="0.25">
      <c r="O395"/>
      <c r="P395" s="29"/>
      <c r="R395"/>
    </row>
    <row r="396" spans="15:18" x14ac:dyDescent="0.25">
      <c r="O396"/>
      <c r="P396" s="29"/>
      <c r="R396"/>
    </row>
    <row r="397" spans="15:18" x14ac:dyDescent="0.25">
      <c r="O397"/>
      <c r="P397" s="29"/>
      <c r="R397"/>
    </row>
    <row r="398" spans="15:18" x14ac:dyDescent="0.25">
      <c r="O398"/>
      <c r="P398" s="29"/>
      <c r="R398"/>
    </row>
    <row r="399" spans="15:18" x14ac:dyDescent="0.25">
      <c r="O399"/>
      <c r="P399" s="29"/>
      <c r="R399"/>
    </row>
    <row r="400" spans="15:18" x14ac:dyDescent="0.25">
      <c r="O400"/>
      <c r="P400" s="29"/>
      <c r="R400"/>
    </row>
    <row r="401" spans="15:18" x14ac:dyDescent="0.25">
      <c r="O401"/>
      <c r="P401" s="29"/>
      <c r="R401"/>
    </row>
    <row r="402" spans="15:18" x14ac:dyDescent="0.25">
      <c r="O402"/>
      <c r="P402" s="29"/>
      <c r="R402"/>
    </row>
    <row r="403" spans="15:18" x14ac:dyDescent="0.25">
      <c r="O403"/>
      <c r="P403" s="29"/>
      <c r="R403"/>
    </row>
    <row r="404" spans="15:18" x14ac:dyDescent="0.25">
      <c r="O404"/>
      <c r="P404" s="29"/>
      <c r="R404"/>
    </row>
    <row r="405" spans="15:18" x14ac:dyDescent="0.25">
      <c r="O405"/>
      <c r="P405" s="29"/>
      <c r="R405"/>
    </row>
    <row r="406" spans="15:18" x14ac:dyDescent="0.25">
      <c r="O406"/>
      <c r="P406" s="29"/>
      <c r="R406"/>
    </row>
    <row r="407" spans="15:18" x14ac:dyDescent="0.25">
      <c r="O407"/>
      <c r="P407" s="29"/>
      <c r="R407"/>
    </row>
    <row r="408" spans="15:18" x14ac:dyDescent="0.25">
      <c r="O408"/>
      <c r="P408" s="29"/>
      <c r="R408"/>
    </row>
    <row r="409" spans="15:18" x14ac:dyDescent="0.25">
      <c r="O409"/>
      <c r="P409" s="29"/>
      <c r="R409"/>
    </row>
    <row r="410" spans="15:18" x14ac:dyDescent="0.25">
      <c r="O410"/>
      <c r="P410" s="29"/>
      <c r="R410"/>
    </row>
    <row r="411" spans="15:18" x14ac:dyDescent="0.25">
      <c r="O411"/>
      <c r="P411" s="29"/>
      <c r="R411"/>
    </row>
    <row r="412" spans="15:18" x14ac:dyDescent="0.25">
      <c r="O412"/>
      <c r="P412" s="29"/>
      <c r="R412"/>
    </row>
    <row r="413" spans="15:18" x14ac:dyDescent="0.25">
      <c r="O413"/>
      <c r="P413" s="29"/>
      <c r="R413"/>
    </row>
    <row r="414" spans="15:18" x14ac:dyDescent="0.25">
      <c r="O414"/>
      <c r="P414" s="29"/>
      <c r="R414"/>
    </row>
    <row r="415" spans="15:18" x14ac:dyDescent="0.25">
      <c r="O415"/>
      <c r="P415" s="29"/>
      <c r="R415"/>
    </row>
    <row r="416" spans="15:18" x14ac:dyDescent="0.25">
      <c r="O416"/>
      <c r="P416" s="29"/>
      <c r="R416"/>
    </row>
    <row r="417" spans="15:18" x14ac:dyDescent="0.25">
      <c r="O417"/>
      <c r="P417" s="29"/>
      <c r="R417"/>
    </row>
    <row r="418" spans="15:18" x14ac:dyDescent="0.25">
      <c r="O418"/>
      <c r="P418" s="29"/>
      <c r="R418"/>
    </row>
    <row r="419" spans="15:18" x14ac:dyDescent="0.25">
      <c r="O419"/>
      <c r="P419" s="29"/>
      <c r="R419"/>
    </row>
    <row r="420" spans="15:18" x14ac:dyDescent="0.25">
      <c r="O420"/>
      <c r="P420" s="29"/>
      <c r="R420"/>
    </row>
    <row r="421" spans="15:18" x14ac:dyDescent="0.25">
      <c r="O421"/>
      <c r="P421" s="29"/>
      <c r="R421"/>
    </row>
    <row r="422" spans="15:18" x14ac:dyDescent="0.25">
      <c r="O422"/>
      <c r="P422" s="29"/>
      <c r="R422"/>
    </row>
    <row r="423" spans="15:18" x14ac:dyDescent="0.25">
      <c r="O423"/>
      <c r="P423" s="29"/>
      <c r="R423"/>
    </row>
    <row r="424" spans="15:18" x14ac:dyDescent="0.25">
      <c r="O424"/>
      <c r="P424" s="29"/>
      <c r="R424"/>
    </row>
    <row r="425" spans="15:18" x14ac:dyDescent="0.25">
      <c r="O425"/>
      <c r="P425" s="29"/>
      <c r="R425"/>
    </row>
    <row r="426" spans="15:18" x14ac:dyDescent="0.25">
      <c r="O426"/>
      <c r="P426" s="29"/>
      <c r="R426"/>
    </row>
    <row r="427" spans="15:18" x14ac:dyDescent="0.25">
      <c r="O427"/>
      <c r="P427" s="29"/>
      <c r="R427"/>
    </row>
    <row r="428" spans="15:18" x14ac:dyDescent="0.25">
      <c r="O428"/>
      <c r="P428" s="29"/>
      <c r="R428"/>
    </row>
    <row r="429" spans="15:18" x14ac:dyDescent="0.25">
      <c r="O429"/>
      <c r="P429" s="29"/>
      <c r="R429"/>
    </row>
    <row r="430" spans="15:18" x14ac:dyDescent="0.25">
      <c r="O430"/>
      <c r="P430" s="29"/>
      <c r="R430"/>
    </row>
    <row r="431" spans="15:18" x14ac:dyDescent="0.25">
      <c r="O431"/>
      <c r="P431" s="29"/>
      <c r="R431"/>
    </row>
    <row r="432" spans="15:18" x14ac:dyDescent="0.25">
      <c r="O432"/>
      <c r="P432" s="29"/>
      <c r="R432"/>
    </row>
    <row r="433" spans="15:18" x14ac:dyDescent="0.25">
      <c r="O433"/>
      <c r="P433" s="29"/>
      <c r="R433"/>
    </row>
    <row r="434" spans="15:18" x14ac:dyDescent="0.25">
      <c r="O434"/>
      <c r="P434" s="29"/>
      <c r="R434"/>
    </row>
    <row r="435" spans="15:18" x14ac:dyDescent="0.25">
      <c r="O435"/>
      <c r="P435" s="29"/>
      <c r="R435"/>
    </row>
    <row r="436" spans="15:18" x14ac:dyDescent="0.25">
      <c r="O436"/>
      <c r="P436" s="29"/>
      <c r="R436"/>
    </row>
    <row r="437" spans="15:18" x14ac:dyDescent="0.25">
      <c r="O437"/>
      <c r="P437" s="29"/>
      <c r="R437"/>
    </row>
    <row r="438" spans="15:18" x14ac:dyDescent="0.25">
      <c r="O438"/>
      <c r="P438" s="29"/>
      <c r="R438"/>
    </row>
    <row r="439" spans="15:18" x14ac:dyDescent="0.25">
      <c r="O439"/>
      <c r="P439" s="29"/>
      <c r="R439"/>
    </row>
    <row r="440" spans="15:18" x14ac:dyDescent="0.25">
      <c r="O440"/>
      <c r="P440" s="29"/>
      <c r="R440"/>
    </row>
    <row r="441" spans="15:18" x14ac:dyDescent="0.25">
      <c r="O441"/>
      <c r="P441" s="29"/>
      <c r="R441"/>
    </row>
    <row r="442" spans="15:18" x14ac:dyDescent="0.25">
      <c r="O442"/>
      <c r="P442" s="29"/>
      <c r="R442"/>
    </row>
    <row r="443" spans="15:18" x14ac:dyDescent="0.25">
      <c r="O443"/>
      <c r="P443" s="29"/>
      <c r="R443"/>
    </row>
    <row r="444" spans="15:18" x14ac:dyDescent="0.25">
      <c r="O444"/>
      <c r="P444" s="29"/>
      <c r="R444"/>
    </row>
    <row r="445" spans="15:18" x14ac:dyDescent="0.25">
      <c r="O445"/>
      <c r="P445" s="29"/>
      <c r="R445"/>
    </row>
    <row r="446" spans="15:18" x14ac:dyDescent="0.25">
      <c r="O446"/>
      <c r="P446" s="29"/>
      <c r="R446"/>
    </row>
    <row r="447" spans="15:18" x14ac:dyDescent="0.25">
      <c r="O447"/>
      <c r="P447" s="29"/>
      <c r="R447"/>
    </row>
    <row r="448" spans="15:18" x14ac:dyDescent="0.25">
      <c r="O448"/>
      <c r="P448" s="29"/>
      <c r="R448"/>
    </row>
    <row r="449" spans="15:18" x14ac:dyDescent="0.25">
      <c r="O449"/>
      <c r="P449" s="29"/>
      <c r="R449"/>
    </row>
    <row r="450" spans="15:18" x14ac:dyDescent="0.25">
      <c r="O450"/>
      <c r="P450" s="29"/>
      <c r="R450"/>
    </row>
    <row r="451" spans="15:18" x14ac:dyDescent="0.25">
      <c r="O451"/>
      <c r="P451" s="29"/>
      <c r="R451"/>
    </row>
    <row r="452" spans="15:18" x14ac:dyDescent="0.25">
      <c r="O452"/>
      <c r="P452" s="29"/>
      <c r="R452"/>
    </row>
    <row r="453" spans="15:18" x14ac:dyDescent="0.25">
      <c r="O453"/>
      <c r="P453" s="29"/>
      <c r="R453"/>
    </row>
    <row r="454" spans="15:18" x14ac:dyDescent="0.25">
      <c r="O454"/>
      <c r="P454" s="29"/>
      <c r="R454"/>
    </row>
    <row r="455" spans="15:18" x14ac:dyDescent="0.25">
      <c r="O455"/>
      <c r="P455" s="29"/>
      <c r="R455"/>
    </row>
    <row r="456" spans="15:18" x14ac:dyDescent="0.25">
      <c r="O456"/>
      <c r="P456" s="29"/>
      <c r="R456"/>
    </row>
    <row r="457" spans="15:18" x14ac:dyDescent="0.25">
      <c r="O457"/>
      <c r="P457" s="29"/>
      <c r="R457"/>
    </row>
    <row r="458" spans="15:18" x14ac:dyDescent="0.25">
      <c r="O458"/>
      <c r="P458" s="29"/>
      <c r="R458"/>
    </row>
    <row r="459" spans="15:18" x14ac:dyDescent="0.25">
      <c r="O459"/>
      <c r="P459" s="29"/>
      <c r="R459"/>
    </row>
    <row r="460" spans="15:18" x14ac:dyDescent="0.25">
      <c r="O460"/>
      <c r="P460" s="29"/>
      <c r="R460"/>
    </row>
    <row r="461" spans="15:18" x14ac:dyDescent="0.25">
      <c r="O461"/>
      <c r="P461" s="29"/>
      <c r="R461"/>
    </row>
    <row r="462" spans="15:18" x14ac:dyDescent="0.25">
      <c r="O462"/>
      <c r="P462" s="29"/>
      <c r="R462"/>
    </row>
    <row r="463" spans="15:18" x14ac:dyDescent="0.25">
      <c r="O463"/>
      <c r="P463" s="29"/>
      <c r="R463"/>
    </row>
    <row r="464" spans="15:18" x14ac:dyDescent="0.25">
      <c r="O464"/>
      <c r="P464" s="29"/>
      <c r="R464"/>
    </row>
    <row r="465" spans="15:18" x14ac:dyDescent="0.25">
      <c r="O465"/>
      <c r="P465" s="29"/>
      <c r="R465"/>
    </row>
    <row r="466" spans="15:18" x14ac:dyDescent="0.25">
      <c r="O466"/>
      <c r="P466" s="29"/>
      <c r="R466"/>
    </row>
    <row r="467" spans="15:18" x14ac:dyDescent="0.25">
      <c r="O467"/>
      <c r="P467" s="29"/>
      <c r="R467"/>
    </row>
    <row r="468" spans="15:18" x14ac:dyDescent="0.25">
      <c r="O468"/>
      <c r="P468" s="29"/>
      <c r="R468"/>
    </row>
    <row r="469" spans="15:18" x14ac:dyDescent="0.25">
      <c r="O469"/>
      <c r="P469" s="29"/>
      <c r="R469"/>
    </row>
    <row r="470" spans="15:18" x14ac:dyDescent="0.25">
      <c r="O470"/>
      <c r="P470" s="29"/>
      <c r="R470"/>
    </row>
    <row r="471" spans="15:18" x14ac:dyDescent="0.25">
      <c r="O471"/>
      <c r="P471" s="29"/>
      <c r="R471"/>
    </row>
    <row r="472" spans="15:18" x14ac:dyDescent="0.25">
      <c r="O472"/>
      <c r="P472" s="29"/>
      <c r="R472"/>
    </row>
    <row r="473" spans="15:18" x14ac:dyDescent="0.25">
      <c r="O473"/>
      <c r="P473" s="29"/>
      <c r="R473"/>
    </row>
    <row r="474" spans="15:18" x14ac:dyDescent="0.25">
      <c r="O474"/>
      <c r="P474" s="29"/>
      <c r="R474"/>
    </row>
    <row r="475" spans="15:18" x14ac:dyDescent="0.25">
      <c r="O475"/>
      <c r="P475" s="29"/>
      <c r="R475"/>
    </row>
    <row r="476" spans="15:18" x14ac:dyDescent="0.25">
      <c r="O476"/>
      <c r="P476" s="29"/>
      <c r="R476"/>
    </row>
    <row r="477" spans="15:18" x14ac:dyDescent="0.25">
      <c r="O477"/>
      <c r="P477" s="29"/>
      <c r="R477"/>
    </row>
    <row r="478" spans="15:18" x14ac:dyDescent="0.25">
      <c r="O478"/>
      <c r="P478" s="29"/>
      <c r="R478"/>
    </row>
    <row r="479" spans="15:18" x14ac:dyDescent="0.25">
      <c r="O479"/>
      <c r="P479" s="29"/>
      <c r="R479"/>
    </row>
    <row r="480" spans="15:18" x14ac:dyDescent="0.25">
      <c r="O480"/>
      <c r="P480" s="29"/>
      <c r="R480"/>
    </row>
    <row r="481" spans="15:18" x14ac:dyDescent="0.25">
      <c r="O481"/>
      <c r="P481" s="29"/>
      <c r="R481"/>
    </row>
    <row r="482" spans="15:18" x14ac:dyDescent="0.25">
      <c r="O482"/>
      <c r="P482" s="29"/>
      <c r="R482"/>
    </row>
    <row r="483" spans="15:18" x14ac:dyDescent="0.25">
      <c r="O483"/>
      <c r="P483" s="29"/>
      <c r="R483"/>
    </row>
    <row r="484" spans="15:18" x14ac:dyDescent="0.25">
      <c r="O484"/>
      <c r="P484" s="29"/>
      <c r="R484"/>
    </row>
    <row r="485" spans="15:18" x14ac:dyDescent="0.25">
      <c r="O485"/>
      <c r="P485" s="29"/>
      <c r="R485"/>
    </row>
    <row r="486" spans="15:18" x14ac:dyDescent="0.25">
      <c r="O486"/>
      <c r="P486" s="29"/>
      <c r="R486"/>
    </row>
    <row r="487" spans="15:18" x14ac:dyDescent="0.25">
      <c r="O487"/>
      <c r="P487" s="29"/>
      <c r="R487"/>
    </row>
    <row r="488" spans="15:18" x14ac:dyDescent="0.25">
      <c r="O488"/>
      <c r="P488" s="29"/>
      <c r="R488"/>
    </row>
    <row r="489" spans="15:18" x14ac:dyDescent="0.25">
      <c r="O489"/>
      <c r="P489" s="29"/>
      <c r="R489"/>
    </row>
    <row r="490" spans="15:18" x14ac:dyDescent="0.25">
      <c r="O490"/>
      <c r="P490" s="29"/>
      <c r="R490"/>
    </row>
    <row r="491" spans="15:18" x14ac:dyDescent="0.25">
      <c r="O491"/>
      <c r="P491" s="29"/>
      <c r="R491"/>
    </row>
    <row r="492" spans="15:18" x14ac:dyDescent="0.25">
      <c r="O492"/>
      <c r="P492" s="29"/>
      <c r="R492"/>
    </row>
    <row r="493" spans="15:18" x14ac:dyDescent="0.25">
      <c r="O493"/>
      <c r="P493" s="29"/>
      <c r="R493"/>
    </row>
    <row r="494" spans="15:18" x14ac:dyDescent="0.25">
      <c r="O494"/>
      <c r="P494" s="29"/>
      <c r="R494"/>
    </row>
    <row r="495" spans="15:18" x14ac:dyDescent="0.25">
      <c r="O495"/>
      <c r="P495" s="29"/>
      <c r="R495"/>
    </row>
    <row r="496" spans="15:18" x14ac:dyDescent="0.25">
      <c r="O496"/>
      <c r="P496" s="29"/>
      <c r="R496"/>
    </row>
    <row r="497" spans="15:18" x14ac:dyDescent="0.25">
      <c r="O497"/>
      <c r="P497" s="29"/>
      <c r="R497"/>
    </row>
    <row r="498" spans="15:18" x14ac:dyDescent="0.25">
      <c r="O498"/>
      <c r="P498" s="29"/>
      <c r="R498"/>
    </row>
    <row r="499" spans="15:18" x14ac:dyDescent="0.25">
      <c r="O499"/>
      <c r="P499" s="29"/>
      <c r="R499"/>
    </row>
    <row r="500" spans="15:18" x14ac:dyDescent="0.25">
      <c r="O500"/>
      <c r="P500" s="29"/>
      <c r="R500"/>
    </row>
    <row r="501" spans="15:18" x14ac:dyDescent="0.25">
      <c r="O501"/>
      <c r="P501" s="29"/>
      <c r="R501"/>
    </row>
    <row r="502" spans="15:18" x14ac:dyDescent="0.25">
      <c r="O502"/>
      <c r="P502" s="29"/>
      <c r="R502"/>
    </row>
    <row r="503" spans="15:18" x14ac:dyDescent="0.25">
      <c r="O503"/>
      <c r="P503" s="29"/>
      <c r="R503"/>
    </row>
    <row r="504" spans="15:18" x14ac:dyDescent="0.25">
      <c r="O504"/>
      <c r="P504" s="29"/>
      <c r="R504"/>
    </row>
    <row r="505" spans="15:18" x14ac:dyDescent="0.25">
      <c r="O505"/>
      <c r="P505" s="29"/>
      <c r="R505"/>
    </row>
    <row r="506" spans="15:18" x14ac:dyDescent="0.25">
      <c r="O506"/>
      <c r="P506" s="29"/>
      <c r="R506"/>
    </row>
    <row r="507" spans="15:18" x14ac:dyDescent="0.25">
      <c r="O507"/>
      <c r="P507" s="29"/>
      <c r="R507"/>
    </row>
    <row r="508" spans="15:18" x14ac:dyDescent="0.25">
      <c r="O508"/>
      <c r="P508" s="29"/>
      <c r="R508"/>
    </row>
    <row r="509" spans="15:18" x14ac:dyDescent="0.25">
      <c r="O509"/>
      <c r="P509" s="29"/>
      <c r="R509"/>
    </row>
    <row r="510" spans="15:18" x14ac:dyDescent="0.25">
      <c r="O510"/>
      <c r="P510" s="29"/>
      <c r="R510"/>
    </row>
    <row r="511" spans="15:18" x14ac:dyDescent="0.25">
      <c r="O511"/>
      <c r="P511" s="29"/>
      <c r="R511"/>
    </row>
    <row r="512" spans="15:18" x14ac:dyDescent="0.25">
      <c r="O512"/>
      <c r="P512" s="29"/>
      <c r="R512"/>
    </row>
    <row r="513" spans="15:18" x14ac:dyDescent="0.25">
      <c r="O513"/>
      <c r="P513" s="29"/>
      <c r="R513"/>
    </row>
    <row r="514" spans="15:18" x14ac:dyDescent="0.25">
      <c r="O514"/>
      <c r="P514" s="29"/>
      <c r="R514"/>
    </row>
    <row r="515" spans="15:18" x14ac:dyDescent="0.25">
      <c r="O515"/>
      <c r="P515" s="29"/>
      <c r="R515"/>
    </row>
    <row r="516" spans="15:18" x14ac:dyDescent="0.25">
      <c r="O516"/>
      <c r="P516" s="29"/>
      <c r="R516"/>
    </row>
    <row r="517" spans="15:18" x14ac:dyDescent="0.25">
      <c r="O517"/>
      <c r="P517" s="29"/>
      <c r="R517"/>
    </row>
    <row r="518" spans="15:18" x14ac:dyDescent="0.25">
      <c r="O518"/>
      <c r="P518" s="29"/>
      <c r="R518"/>
    </row>
    <row r="519" spans="15:18" x14ac:dyDescent="0.25">
      <c r="O519"/>
      <c r="P519" s="29"/>
      <c r="R519"/>
    </row>
    <row r="520" spans="15:18" x14ac:dyDescent="0.25">
      <c r="O520"/>
      <c r="P520" s="29"/>
      <c r="R520"/>
    </row>
    <row r="521" spans="15:18" x14ac:dyDescent="0.25">
      <c r="O521"/>
      <c r="P521" s="29"/>
      <c r="R521"/>
    </row>
    <row r="522" spans="15:18" x14ac:dyDescent="0.25">
      <c r="O522"/>
      <c r="P522" s="29"/>
      <c r="R522"/>
    </row>
    <row r="523" spans="15:18" x14ac:dyDescent="0.25">
      <c r="O523"/>
      <c r="P523" s="29"/>
      <c r="R523"/>
    </row>
    <row r="524" spans="15:18" x14ac:dyDescent="0.25">
      <c r="O524"/>
      <c r="P524" s="29"/>
      <c r="R524"/>
    </row>
    <row r="525" spans="15:18" x14ac:dyDescent="0.25">
      <c r="O525"/>
      <c r="P525" s="29"/>
      <c r="R525"/>
    </row>
    <row r="526" spans="15:18" x14ac:dyDescent="0.25">
      <c r="O526"/>
      <c r="P526" s="29"/>
      <c r="R526"/>
    </row>
    <row r="527" spans="15:18" x14ac:dyDescent="0.25">
      <c r="O527"/>
      <c r="P527" s="29"/>
      <c r="R527"/>
    </row>
    <row r="528" spans="15:18" x14ac:dyDescent="0.25">
      <c r="O528"/>
      <c r="P528" s="29"/>
      <c r="R528"/>
    </row>
    <row r="529" spans="15:18" x14ac:dyDescent="0.25">
      <c r="O529"/>
      <c r="P529" s="29"/>
      <c r="R529"/>
    </row>
    <row r="530" spans="15:18" x14ac:dyDescent="0.25">
      <c r="O530"/>
      <c r="P530" s="29"/>
      <c r="R530"/>
    </row>
    <row r="531" spans="15:18" x14ac:dyDescent="0.25">
      <c r="O531"/>
      <c r="P531" s="29"/>
      <c r="R531"/>
    </row>
    <row r="532" spans="15:18" x14ac:dyDescent="0.25">
      <c r="O532"/>
      <c r="P532" s="29"/>
      <c r="R532"/>
    </row>
    <row r="533" spans="15:18" x14ac:dyDescent="0.25">
      <c r="O533"/>
      <c r="P533" s="29"/>
      <c r="R533"/>
    </row>
    <row r="534" spans="15:18" x14ac:dyDescent="0.25">
      <c r="O534"/>
      <c r="P534" s="29"/>
      <c r="R534"/>
    </row>
    <row r="535" spans="15:18" x14ac:dyDescent="0.25">
      <c r="O535"/>
      <c r="P535" s="29"/>
      <c r="R535"/>
    </row>
    <row r="536" spans="15:18" x14ac:dyDescent="0.25">
      <c r="O536"/>
      <c r="P536" s="29"/>
      <c r="R536"/>
    </row>
    <row r="537" spans="15:18" x14ac:dyDescent="0.25">
      <c r="O537"/>
      <c r="P537" s="29"/>
      <c r="R537"/>
    </row>
    <row r="538" spans="15:18" x14ac:dyDescent="0.25">
      <c r="O538"/>
      <c r="P538" s="29"/>
      <c r="R538"/>
    </row>
    <row r="539" spans="15:18" x14ac:dyDescent="0.25">
      <c r="O539"/>
      <c r="P539" s="29"/>
      <c r="R539"/>
    </row>
    <row r="540" spans="15:18" x14ac:dyDescent="0.25">
      <c r="O540"/>
      <c r="P540" s="29"/>
      <c r="R540"/>
    </row>
    <row r="541" spans="15:18" x14ac:dyDescent="0.25">
      <c r="O541"/>
      <c r="P541" s="29"/>
      <c r="R541"/>
    </row>
    <row r="542" spans="15:18" x14ac:dyDescent="0.25">
      <c r="O542"/>
      <c r="P542" s="29"/>
      <c r="R542"/>
    </row>
    <row r="543" spans="15:18" x14ac:dyDescent="0.25">
      <c r="O543"/>
      <c r="P543" s="29"/>
      <c r="R543"/>
    </row>
    <row r="544" spans="15:18" x14ac:dyDescent="0.25">
      <c r="O544"/>
      <c r="P544" s="29"/>
      <c r="R544"/>
    </row>
    <row r="545" spans="15:18" x14ac:dyDescent="0.25">
      <c r="O545"/>
      <c r="P545" s="29"/>
      <c r="R545"/>
    </row>
    <row r="546" spans="15:18" x14ac:dyDescent="0.25">
      <c r="O546"/>
      <c r="P546" s="29"/>
      <c r="R546"/>
    </row>
    <row r="547" spans="15:18" x14ac:dyDescent="0.25">
      <c r="O547"/>
      <c r="P547" s="29"/>
      <c r="R547"/>
    </row>
    <row r="548" spans="15:18" x14ac:dyDescent="0.25">
      <c r="O548"/>
      <c r="P548" s="29"/>
      <c r="R548"/>
    </row>
    <row r="549" spans="15:18" x14ac:dyDescent="0.25">
      <c r="O549"/>
      <c r="P549" s="29"/>
      <c r="R549"/>
    </row>
    <row r="550" spans="15:18" x14ac:dyDescent="0.25">
      <c r="O550"/>
      <c r="P550" s="29"/>
      <c r="R550"/>
    </row>
    <row r="551" spans="15:18" x14ac:dyDescent="0.25">
      <c r="O551"/>
      <c r="P551" s="29"/>
      <c r="R551"/>
    </row>
    <row r="552" spans="15:18" x14ac:dyDescent="0.25">
      <c r="O552"/>
      <c r="P552" s="29"/>
      <c r="R552"/>
    </row>
    <row r="553" spans="15:18" x14ac:dyDescent="0.25">
      <c r="O553"/>
      <c r="P553" s="29"/>
      <c r="R553"/>
    </row>
    <row r="554" spans="15:18" x14ac:dyDescent="0.25">
      <c r="O554"/>
      <c r="P554" s="29"/>
      <c r="R554"/>
    </row>
    <row r="555" spans="15:18" x14ac:dyDescent="0.25">
      <c r="O555"/>
      <c r="P555" s="29"/>
      <c r="R555"/>
    </row>
    <row r="556" spans="15:18" x14ac:dyDescent="0.25">
      <c r="O556"/>
      <c r="P556" s="29"/>
      <c r="R556"/>
    </row>
    <row r="557" spans="15:18" x14ac:dyDescent="0.25">
      <c r="O557"/>
      <c r="P557" s="29"/>
      <c r="R557"/>
    </row>
    <row r="558" spans="15:18" x14ac:dyDescent="0.25">
      <c r="O558"/>
      <c r="P558" s="29"/>
      <c r="R558"/>
    </row>
    <row r="559" spans="15:18" x14ac:dyDescent="0.25">
      <c r="O559"/>
      <c r="P559" s="29"/>
      <c r="R559"/>
    </row>
    <row r="560" spans="15:18" x14ac:dyDescent="0.25">
      <c r="O560"/>
      <c r="P560" s="29"/>
      <c r="R560"/>
    </row>
    <row r="561" spans="15:18" x14ac:dyDescent="0.25">
      <c r="O561"/>
      <c r="P561" s="29"/>
      <c r="R561"/>
    </row>
    <row r="562" spans="15:18" x14ac:dyDescent="0.25">
      <c r="O562"/>
      <c r="P562" s="29"/>
      <c r="R562"/>
    </row>
    <row r="563" spans="15:18" x14ac:dyDescent="0.25">
      <c r="O563"/>
      <c r="P563" s="29"/>
      <c r="R563"/>
    </row>
    <row r="564" spans="15:18" x14ac:dyDescent="0.25">
      <c r="O564"/>
      <c r="P564" s="29"/>
      <c r="R564"/>
    </row>
    <row r="565" spans="15:18" x14ac:dyDescent="0.25">
      <c r="O565"/>
      <c r="P565" s="29"/>
      <c r="R565"/>
    </row>
    <row r="566" spans="15:18" x14ac:dyDescent="0.25">
      <c r="O566"/>
      <c r="P566" s="29"/>
      <c r="R566"/>
    </row>
    <row r="567" spans="15:18" x14ac:dyDescent="0.25">
      <c r="O567"/>
      <c r="P567" s="29"/>
      <c r="R567"/>
    </row>
    <row r="568" spans="15:18" x14ac:dyDescent="0.25">
      <c r="O568"/>
      <c r="P568" s="29"/>
      <c r="R568"/>
    </row>
    <row r="569" spans="15:18" x14ac:dyDescent="0.25">
      <c r="O569"/>
      <c r="P569" s="29"/>
      <c r="R569"/>
    </row>
    <row r="570" spans="15:18" x14ac:dyDescent="0.25">
      <c r="O570"/>
      <c r="P570" s="29"/>
      <c r="R570"/>
    </row>
    <row r="571" spans="15:18" x14ac:dyDescent="0.25">
      <c r="O571"/>
      <c r="P571" s="29"/>
      <c r="R571"/>
    </row>
    <row r="572" spans="15:18" x14ac:dyDescent="0.25">
      <c r="O572"/>
      <c r="P572" s="29"/>
      <c r="R572"/>
    </row>
    <row r="573" spans="15:18" x14ac:dyDescent="0.25">
      <c r="O573"/>
      <c r="P573" s="29"/>
      <c r="R573"/>
    </row>
    <row r="574" spans="15:18" x14ac:dyDescent="0.25">
      <c r="O574"/>
      <c r="P574" s="29"/>
      <c r="R574"/>
    </row>
    <row r="575" spans="15:18" x14ac:dyDescent="0.25">
      <c r="O575"/>
      <c r="P575" s="29"/>
      <c r="R575"/>
    </row>
    <row r="576" spans="15:18" x14ac:dyDescent="0.25">
      <c r="O576"/>
      <c r="P576" s="29"/>
      <c r="R576"/>
    </row>
    <row r="577" spans="15:18" x14ac:dyDescent="0.25">
      <c r="O577"/>
      <c r="P577" s="29"/>
      <c r="R577"/>
    </row>
    <row r="578" spans="15:18" x14ac:dyDescent="0.25">
      <c r="O578"/>
      <c r="P578" s="29"/>
      <c r="R578"/>
    </row>
    <row r="579" spans="15:18" x14ac:dyDescent="0.25">
      <c r="O579"/>
      <c r="P579" s="29"/>
      <c r="R579"/>
    </row>
    <row r="580" spans="15:18" x14ac:dyDescent="0.25">
      <c r="O580"/>
      <c r="P580" s="29"/>
      <c r="R580"/>
    </row>
    <row r="581" spans="15:18" x14ac:dyDescent="0.25">
      <c r="O581"/>
      <c r="P581" s="29"/>
      <c r="R581"/>
    </row>
    <row r="582" spans="15:18" x14ac:dyDescent="0.25">
      <c r="O582"/>
      <c r="P582" s="29"/>
      <c r="R582"/>
    </row>
    <row r="583" spans="15:18" x14ac:dyDescent="0.25">
      <c r="O583"/>
      <c r="P583" s="29"/>
      <c r="R583"/>
    </row>
    <row r="584" spans="15:18" x14ac:dyDescent="0.25">
      <c r="O584"/>
      <c r="P584" s="29"/>
      <c r="R584"/>
    </row>
    <row r="585" spans="15:18" x14ac:dyDescent="0.25">
      <c r="O585"/>
      <c r="P585" s="29"/>
      <c r="R585"/>
    </row>
    <row r="586" spans="15:18" x14ac:dyDescent="0.25">
      <c r="O586"/>
      <c r="P586" s="29"/>
      <c r="R586"/>
    </row>
    <row r="587" spans="15:18" x14ac:dyDescent="0.25">
      <c r="O587"/>
      <c r="P587" s="29"/>
      <c r="R587"/>
    </row>
    <row r="588" spans="15:18" x14ac:dyDescent="0.25">
      <c r="O588"/>
      <c r="P588" s="29"/>
      <c r="R588"/>
    </row>
    <row r="589" spans="15:18" x14ac:dyDescent="0.25">
      <c r="O589"/>
      <c r="P589" s="29"/>
      <c r="R589"/>
    </row>
    <row r="590" spans="15:18" x14ac:dyDescent="0.25">
      <c r="O590"/>
      <c r="P590" s="29"/>
      <c r="R590"/>
    </row>
    <row r="591" spans="15:18" x14ac:dyDescent="0.25">
      <c r="O591"/>
      <c r="P591" s="29"/>
      <c r="R591"/>
    </row>
    <row r="592" spans="15:18" x14ac:dyDescent="0.25">
      <c r="O592"/>
      <c r="P592" s="29"/>
      <c r="R592"/>
    </row>
    <row r="593" spans="15:18" x14ac:dyDescent="0.25">
      <c r="O593"/>
      <c r="P593" s="29"/>
      <c r="R593"/>
    </row>
    <row r="594" spans="15:18" x14ac:dyDescent="0.25">
      <c r="O594"/>
      <c r="P594" s="29"/>
      <c r="R594"/>
    </row>
    <row r="595" spans="15:18" x14ac:dyDescent="0.25">
      <c r="O595"/>
      <c r="P595" s="29"/>
      <c r="R595"/>
    </row>
    <row r="596" spans="15:18" x14ac:dyDescent="0.25">
      <c r="O596"/>
      <c r="P596" s="29"/>
      <c r="R596"/>
    </row>
    <row r="597" spans="15:18" x14ac:dyDescent="0.25">
      <c r="O597"/>
      <c r="P597" s="29"/>
      <c r="R597"/>
    </row>
    <row r="598" spans="15:18" x14ac:dyDescent="0.25">
      <c r="O598"/>
      <c r="P598" s="29"/>
      <c r="R598"/>
    </row>
    <row r="599" spans="15:18" x14ac:dyDescent="0.25">
      <c r="O599"/>
      <c r="P599" s="29"/>
      <c r="R599"/>
    </row>
    <row r="600" spans="15:18" x14ac:dyDescent="0.25">
      <c r="O600"/>
      <c r="P600" s="29"/>
      <c r="R600"/>
    </row>
    <row r="601" spans="15:18" x14ac:dyDescent="0.25">
      <c r="O601"/>
      <c r="P601" s="29"/>
      <c r="R601"/>
    </row>
    <row r="602" spans="15:18" x14ac:dyDescent="0.25">
      <c r="O602"/>
      <c r="P602" s="29"/>
      <c r="R602"/>
    </row>
    <row r="603" spans="15:18" x14ac:dyDescent="0.25">
      <c r="O603"/>
      <c r="P603" s="29"/>
      <c r="R603"/>
    </row>
    <row r="604" spans="15:18" x14ac:dyDescent="0.25">
      <c r="O604"/>
      <c r="P604" s="29"/>
      <c r="R604"/>
    </row>
    <row r="605" spans="15:18" x14ac:dyDescent="0.25">
      <c r="O605"/>
      <c r="P605" s="29"/>
      <c r="R605"/>
    </row>
    <row r="606" spans="15:18" x14ac:dyDescent="0.25">
      <c r="O606"/>
      <c r="P606" s="29"/>
      <c r="R606"/>
    </row>
    <row r="607" spans="15:18" x14ac:dyDescent="0.25">
      <c r="O607"/>
      <c r="P607" s="29"/>
      <c r="R607"/>
    </row>
    <row r="608" spans="15:18" x14ac:dyDescent="0.25">
      <c r="O608"/>
      <c r="P608" s="29"/>
      <c r="R608"/>
    </row>
    <row r="609" spans="15:18" x14ac:dyDescent="0.25">
      <c r="O609"/>
      <c r="P609" s="29"/>
      <c r="R609"/>
    </row>
    <row r="610" spans="15:18" x14ac:dyDescent="0.25">
      <c r="O610"/>
      <c r="P610" s="29"/>
      <c r="R610"/>
    </row>
    <row r="611" spans="15:18" x14ac:dyDescent="0.25">
      <c r="O611"/>
      <c r="P611" s="29"/>
      <c r="R611"/>
    </row>
    <row r="612" spans="15:18" x14ac:dyDescent="0.25">
      <c r="O612"/>
      <c r="P612" s="29"/>
      <c r="R612"/>
    </row>
    <row r="613" spans="15:18" x14ac:dyDescent="0.25">
      <c r="O613"/>
      <c r="P613" s="29"/>
      <c r="R613"/>
    </row>
    <row r="614" spans="15:18" x14ac:dyDescent="0.25">
      <c r="O614"/>
      <c r="P614" s="29"/>
      <c r="R614"/>
    </row>
    <row r="615" spans="15:18" x14ac:dyDescent="0.25">
      <c r="O615"/>
      <c r="P615" s="29"/>
      <c r="R615"/>
    </row>
    <row r="616" spans="15:18" x14ac:dyDescent="0.25">
      <c r="O616"/>
      <c r="P616" s="29"/>
      <c r="R616"/>
    </row>
    <row r="617" spans="15:18" x14ac:dyDescent="0.25">
      <c r="O617"/>
      <c r="P617" s="29"/>
      <c r="R617"/>
    </row>
    <row r="618" spans="15:18" x14ac:dyDescent="0.25">
      <c r="O618"/>
      <c r="P618" s="29"/>
      <c r="R618"/>
    </row>
    <row r="619" spans="15:18" x14ac:dyDescent="0.25">
      <c r="O619"/>
      <c r="P619" s="29"/>
      <c r="R619"/>
    </row>
    <row r="620" spans="15:18" x14ac:dyDescent="0.25">
      <c r="O620"/>
      <c r="P620" s="29"/>
      <c r="R620"/>
    </row>
    <row r="621" spans="15:18" x14ac:dyDescent="0.25">
      <c r="O621"/>
      <c r="P621" s="29"/>
      <c r="R621"/>
    </row>
    <row r="622" spans="15:18" x14ac:dyDescent="0.25">
      <c r="O622"/>
      <c r="P622" s="29"/>
      <c r="R622"/>
    </row>
    <row r="623" spans="15:18" x14ac:dyDescent="0.25">
      <c r="O623"/>
      <c r="P623" s="29"/>
      <c r="R623"/>
    </row>
    <row r="624" spans="15:18" x14ac:dyDescent="0.25">
      <c r="O624"/>
      <c r="P624" s="29"/>
      <c r="R624"/>
    </row>
    <row r="625" spans="15:18" x14ac:dyDescent="0.25">
      <c r="O625"/>
      <c r="P625" s="29"/>
      <c r="R625"/>
    </row>
    <row r="626" spans="15:18" x14ac:dyDescent="0.25">
      <c r="O626"/>
      <c r="P626" s="29"/>
      <c r="R626"/>
    </row>
    <row r="627" spans="15:18" x14ac:dyDescent="0.25">
      <c r="O627"/>
      <c r="P627" s="29"/>
      <c r="R627"/>
    </row>
    <row r="628" spans="15:18" x14ac:dyDescent="0.25">
      <c r="O628"/>
      <c r="P628" s="29"/>
      <c r="R628"/>
    </row>
    <row r="629" spans="15:18" x14ac:dyDescent="0.25">
      <c r="O629"/>
      <c r="P629" s="29"/>
      <c r="R629"/>
    </row>
    <row r="630" spans="15:18" x14ac:dyDescent="0.25">
      <c r="O630"/>
      <c r="P630" s="29"/>
      <c r="R630"/>
    </row>
    <row r="631" spans="15:18" x14ac:dyDescent="0.25">
      <c r="O631"/>
      <c r="P631" s="29"/>
      <c r="R631"/>
    </row>
    <row r="632" spans="15:18" x14ac:dyDescent="0.25">
      <c r="O632"/>
      <c r="P632" s="29"/>
      <c r="R632"/>
    </row>
    <row r="633" spans="15:18" x14ac:dyDescent="0.25">
      <c r="O633"/>
      <c r="P633" s="29"/>
      <c r="R633"/>
    </row>
    <row r="634" spans="15:18" x14ac:dyDescent="0.25">
      <c r="O634"/>
      <c r="P634" s="29"/>
      <c r="R634"/>
    </row>
    <row r="635" spans="15:18" x14ac:dyDescent="0.25">
      <c r="O635"/>
      <c r="P635" s="29"/>
      <c r="R635"/>
    </row>
    <row r="636" spans="15:18" x14ac:dyDescent="0.25">
      <c r="O636"/>
      <c r="P636" s="29"/>
      <c r="R636"/>
    </row>
    <row r="637" spans="15:18" x14ac:dyDescent="0.25">
      <c r="O637"/>
      <c r="P637" s="29"/>
      <c r="R637"/>
    </row>
    <row r="638" spans="15:18" x14ac:dyDescent="0.25">
      <c r="O638"/>
      <c r="P638" s="29"/>
      <c r="R638"/>
    </row>
    <row r="639" spans="15:18" x14ac:dyDescent="0.25">
      <c r="O639"/>
      <c r="P639" s="29"/>
      <c r="R639"/>
    </row>
    <row r="640" spans="15:18" x14ac:dyDescent="0.25">
      <c r="O640"/>
      <c r="P640" s="29"/>
      <c r="R640"/>
    </row>
    <row r="641" spans="15:18" x14ac:dyDescent="0.25">
      <c r="O641"/>
      <c r="P641" s="29"/>
      <c r="R641"/>
    </row>
    <row r="642" spans="15:18" x14ac:dyDescent="0.25">
      <c r="O642"/>
      <c r="P642" s="29"/>
      <c r="R642"/>
    </row>
    <row r="643" spans="15:18" x14ac:dyDescent="0.25">
      <c r="O643"/>
      <c r="P643" s="29"/>
      <c r="R643"/>
    </row>
    <row r="644" spans="15:18" x14ac:dyDescent="0.25">
      <c r="O644"/>
      <c r="P644" s="29"/>
      <c r="R644"/>
    </row>
    <row r="645" spans="15:18" x14ac:dyDescent="0.25">
      <c r="O645"/>
      <c r="P645" s="29"/>
      <c r="R645"/>
    </row>
    <row r="646" spans="15:18" x14ac:dyDescent="0.25">
      <c r="O646"/>
      <c r="P646" s="29"/>
      <c r="R646"/>
    </row>
    <row r="647" spans="15:18" x14ac:dyDescent="0.25">
      <c r="O647"/>
      <c r="P647" s="29"/>
      <c r="R647"/>
    </row>
    <row r="648" spans="15:18" x14ac:dyDescent="0.25">
      <c r="O648"/>
      <c r="P648" s="29"/>
      <c r="R648"/>
    </row>
    <row r="649" spans="15:18" x14ac:dyDescent="0.25">
      <c r="O649"/>
      <c r="P649" s="29"/>
      <c r="R649"/>
    </row>
    <row r="650" spans="15:18" x14ac:dyDescent="0.25">
      <c r="O650"/>
      <c r="P650" s="29"/>
      <c r="R650"/>
    </row>
    <row r="651" spans="15:18" x14ac:dyDescent="0.25">
      <c r="O651"/>
      <c r="P651" s="29"/>
      <c r="R651"/>
    </row>
    <row r="652" spans="15:18" x14ac:dyDescent="0.25">
      <c r="O652"/>
      <c r="P652" s="29"/>
      <c r="R652"/>
    </row>
    <row r="653" spans="15:18" x14ac:dyDescent="0.25">
      <c r="O653"/>
      <c r="P653" s="29"/>
      <c r="R653"/>
    </row>
    <row r="654" spans="15:18" x14ac:dyDescent="0.25">
      <c r="O654"/>
      <c r="P654" s="29"/>
      <c r="R654"/>
    </row>
    <row r="655" spans="15:18" x14ac:dyDescent="0.25">
      <c r="O655"/>
      <c r="P655" s="29"/>
      <c r="R655"/>
    </row>
    <row r="656" spans="15:18" x14ac:dyDescent="0.25">
      <c r="O656"/>
      <c r="P656" s="29"/>
      <c r="R656"/>
    </row>
    <row r="657" spans="15:18" x14ac:dyDescent="0.25">
      <c r="O657"/>
      <c r="P657" s="29"/>
      <c r="R657"/>
    </row>
    <row r="658" spans="15:18" x14ac:dyDescent="0.25">
      <c r="O658"/>
      <c r="P658" s="29"/>
      <c r="R658"/>
    </row>
    <row r="659" spans="15:18" x14ac:dyDescent="0.25">
      <c r="O659"/>
      <c r="P659" s="29"/>
      <c r="R659"/>
    </row>
    <row r="660" spans="15:18" x14ac:dyDescent="0.25">
      <c r="O660"/>
      <c r="P660" s="29"/>
      <c r="R660"/>
    </row>
    <row r="661" spans="15:18" x14ac:dyDescent="0.25">
      <c r="O661"/>
      <c r="P661" s="29"/>
      <c r="R661"/>
    </row>
    <row r="662" spans="15:18" x14ac:dyDescent="0.25">
      <c r="O662"/>
      <c r="P662" s="29"/>
      <c r="R662"/>
    </row>
    <row r="663" spans="15:18" x14ac:dyDescent="0.25">
      <c r="O663"/>
      <c r="P663" s="29"/>
      <c r="R663"/>
    </row>
    <row r="664" spans="15:18" x14ac:dyDescent="0.25">
      <c r="O664"/>
      <c r="P664" s="29"/>
      <c r="R664"/>
    </row>
    <row r="665" spans="15:18" x14ac:dyDescent="0.25">
      <c r="O665"/>
      <c r="P665" s="29"/>
      <c r="R665"/>
    </row>
    <row r="666" spans="15:18" x14ac:dyDescent="0.25">
      <c r="O666"/>
      <c r="P666" s="29"/>
      <c r="R666"/>
    </row>
    <row r="667" spans="15:18" x14ac:dyDescent="0.25">
      <c r="O667"/>
      <c r="P667" s="29"/>
      <c r="R667"/>
    </row>
    <row r="668" spans="15:18" x14ac:dyDescent="0.25">
      <c r="O668"/>
      <c r="P668" s="29"/>
      <c r="R668"/>
    </row>
    <row r="669" spans="15:18" x14ac:dyDescent="0.25">
      <c r="O669"/>
      <c r="P669" s="29"/>
      <c r="R669"/>
    </row>
    <row r="670" spans="15:18" x14ac:dyDescent="0.25">
      <c r="O670"/>
      <c r="P670" s="29"/>
      <c r="R670"/>
    </row>
    <row r="671" spans="15:18" x14ac:dyDescent="0.25">
      <c r="O671"/>
      <c r="P671" s="29"/>
      <c r="R671"/>
    </row>
    <row r="672" spans="15:18" x14ac:dyDescent="0.25">
      <c r="O672"/>
      <c r="P672" s="29"/>
      <c r="R672"/>
    </row>
    <row r="673" spans="15:18" x14ac:dyDescent="0.25">
      <c r="O673"/>
      <c r="P673" s="29"/>
      <c r="R673"/>
    </row>
    <row r="674" spans="15:18" x14ac:dyDescent="0.25">
      <c r="O674"/>
      <c r="P674" s="29"/>
      <c r="R674"/>
    </row>
    <row r="675" spans="15:18" x14ac:dyDescent="0.25">
      <c r="O675"/>
      <c r="P675" s="29"/>
      <c r="R675"/>
    </row>
    <row r="676" spans="15:18" x14ac:dyDescent="0.25">
      <c r="O676"/>
      <c r="P676" s="29"/>
      <c r="R676"/>
    </row>
    <row r="677" spans="15:18" x14ac:dyDescent="0.25">
      <c r="O677"/>
      <c r="P677" s="29"/>
      <c r="R677"/>
    </row>
    <row r="678" spans="15:18" x14ac:dyDescent="0.25">
      <c r="O678"/>
      <c r="P678" s="29"/>
      <c r="R678"/>
    </row>
    <row r="679" spans="15:18" x14ac:dyDescent="0.25">
      <c r="O679"/>
      <c r="P679" s="29"/>
      <c r="R679"/>
    </row>
    <row r="680" spans="15:18" x14ac:dyDescent="0.25">
      <c r="O680"/>
      <c r="P680" s="29"/>
      <c r="R680"/>
    </row>
    <row r="681" spans="15:18" x14ac:dyDescent="0.25">
      <c r="O681"/>
      <c r="P681" s="29"/>
      <c r="R681"/>
    </row>
    <row r="682" spans="15:18" x14ac:dyDescent="0.25">
      <c r="O682"/>
      <c r="P682" s="29"/>
      <c r="R682"/>
    </row>
    <row r="683" spans="15:18" x14ac:dyDescent="0.25">
      <c r="O683"/>
      <c r="P683" s="29"/>
      <c r="R683"/>
    </row>
    <row r="684" spans="15:18" x14ac:dyDescent="0.25">
      <c r="O684"/>
      <c r="P684" s="29"/>
      <c r="R684"/>
    </row>
    <row r="685" spans="15:18" x14ac:dyDescent="0.25">
      <c r="O685"/>
      <c r="P685" s="29"/>
      <c r="R685"/>
    </row>
    <row r="686" spans="15:18" x14ac:dyDescent="0.25">
      <c r="O686"/>
      <c r="P686" s="29"/>
      <c r="R686"/>
    </row>
    <row r="687" spans="15:18" x14ac:dyDescent="0.25">
      <c r="O687"/>
      <c r="P687" s="29"/>
      <c r="R687"/>
    </row>
    <row r="688" spans="15:18" x14ac:dyDescent="0.25">
      <c r="O688"/>
      <c r="P688" s="29"/>
      <c r="R688"/>
    </row>
    <row r="689" spans="15:18" x14ac:dyDescent="0.25">
      <c r="O689"/>
      <c r="P689" s="29"/>
      <c r="R689"/>
    </row>
    <row r="690" spans="15:18" x14ac:dyDescent="0.25">
      <c r="O690"/>
      <c r="P690" s="29"/>
      <c r="R690"/>
    </row>
    <row r="691" spans="15:18" x14ac:dyDescent="0.25">
      <c r="O691"/>
      <c r="P691" s="29"/>
      <c r="R691"/>
    </row>
    <row r="692" spans="15:18" x14ac:dyDescent="0.25">
      <c r="O692"/>
      <c r="P692" s="29"/>
      <c r="R692"/>
    </row>
    <row r="693" spans="15:18" x14ac:dyDescent="0.25">
      <c r="O693"/>
      <c r="P693" s="29"/>
      <c r="R693"/>
    </row>
    <row r="694" spans="15:18" x14ac:dyDescent="0.25">
      <c r="O694"/>
      <c r="P694" s="29"/>
      <c r="R694"/>
    </row>
    <row r="695" spans="15:18" x14ac:dyDescent="0.25">
      <c r="O695"/>
      <c r="P695" s="29"/>
      <c r="R695"/>
    </row>
    <row r="696" spans="15:18" x14ac:dyDescent="0.25">
      <c r="O696"/>
      <c r="P696" s="29"/>
      <c r="R696"/>
    </row>
    <row r="697" spans="15:18" x14ac:dyDescent="0.25">
      <c r="O697"/>
      <c r="P697" s="29"/>
      <c r="R697"/>
    </row>
    <row r="698" spans="15:18" x14ac:dyDescent="0.25">
      <c r="O698"/>
      <c r="P698" s="29"/>
      <c r="R698"/>
    </row>
    <row r="699" spans="15:18" x14ac:dyDescent="0.25">
      <c r="O699"/>
      <c r="P699" s="29"/>
      <c r="R699"/>
    </row>
    <row r="700" spans="15:18" x14ac:dyDescent="0.25">
      <c r="O700"/>
      <c r="P700" s="29"/>
      <c r="R700"/>
    </row>
    <row r="701" spans="15:18" x14ac:dyDescent="0.25">
      <c r="O701"/>
      <c r="P701" s="29"/>
      <c r="R701"/>
    </row>
    <row r="702" spans="15:18" x14ac:dyDescent="0.25">
      <c r="O702"/>
      <c r="P702" s="29"/>
      <c r="R702"/>
    </row>
    <row r="703" spans="15:18" x14ac:dyDescent="0.25">
      <c r="O703"/>
      <c r="P703" s="29"/>
      <c r="R703"/>
    </row>
    <row r="704" spans="15:18" x14ac:dyDescent="0.25">
      <c r="O704"/>
      <c r="P704" s="29"/>
      <c r="R704"/>
    </row>
    <row r="705" spans="15:18" x14ac:dyDescent="0.25">
      <c r="O705"/>
      <c r="P705" s="29"/>
      <c r="R705"/>
    </row>
    <row r="706" spans="15:18" x14ac:dyDescent="0.25">
      <c r="O706"/>
      <c r="P706" s="29"/>
      <c r="R706"/>
    </row>
    <row r="707" spans="15:18" x14ac:dyDescent="0.25">
      <c r="O707"/>
      <c r="P707" s="29"/>
      <c r="R707"/>
    </row>
    <row r="708" spans="15:18" x14ac:dyDescent="0.25">
      <c r="O708"/>
      <c r="P708" s="29"/>
      <c r="R708"/>
    </row>
    <row r="709" spans="15:18" x14ac:dyDescent="0.25">
      <c r="O709"/>
      <c r="P709" s="29"/>
      <c r="R709"/>
    </row>
    <row r="710" spans="15:18" x14ac:dyDescent="0.25">
      <c r="O710"/>
      <c r="P710" s="29"/>
      <c r="R710"/>
    </row>
    <row r="711" spans="15:18" x14ac:dyDescent="0.25">
      <c r="O711"/>
      <c r="P711" s="29"/>
      <c r="R711"/>
    </row>
    <row r="712" spans="15:18" x14ac:dyDescent="0.25">
      <c r="O712"/>
      <c r="P712" s="29"/>
      <c r="R712"/>
    </row>
    <row r="713" spans="15:18" x14ac:dyDescent="0.25">
      <c r="O713"/>
      <c r="P713" s="29"/>
      <c r="R713"/>
    </row>
    <row r="714" spans="15:18" x14ac:dyDescent="0.25">
      <c r="O714"/>
      <c r="P714" s="29"/>
      <c r="R714"/>
    </row>
    <row r="715" spans="15:18" x14ac:dyDescent="0.25">
      <c r="O715"/>
      <c r="P715" s="29"/>
      <c r="R715"/>
    </row>
    <row r="716" spans="15:18" x14ac:dyDescent="0.25">
      <c r="O716"/>
      <c r="P716" s="29"/>
      <c r="R716"/>
    </row>
    <row r="717" spans="15:18" x14ac:dyDescent="0.25">
      <c r="O717"/>
      <c r="P717" s="29"/>
      <c r="R717"/>
    </row>
    <row r="718" spans="15:18" x14ac:dyDescent="0.25">
      <c r="O718"/>
      <c r="P718" s="29"/>
      <c r="R718"/>
    </row>
    <row r="719" spans="15:18" x14ac:dyDescent="0.25">
      <c r="O719"/>
      <c r="P719" s="29"/>
      <c r="R719"/>
    </row>
    <row r="720" spans="15:18" x14ac:dyDescent="0.25">
      <c r="O720"/>
      <c r="P720" s="29"/>
      <c r="R720"/>
    </row>
    <row r="721" spans="15:18" x14ac:dyDescent="0.25">
      <c r="O721"/>
      <c r="P721" s="29"/>
      <c r="R721"/>
    </row>
    <row r="722" spans="15:18" x14ac:dyDescent="0.25">
      <c r="O722"/>
      <c r="P722" s="29"/>
      <c r="R722"/>
    </row>
    <row r="723" spans="15:18" x14ac:dyDescent="0.25">
      <c r="O723"/>
      <c r="P723" s="29"/>
      <c r="R723"/>
    </row>
    <row r="724" spans="15:18" x14ac:dyDescent="0.25">
      <c r="O724"/>
      <c r="P724" s="29"/>
      <c r="R724"/>
    </row>
    <row r="725" spans="15:18" x14ac:dyDescent="0.25">
      <c r="O725"/>
      <c r="P725" s="29"/>
      <c r="R725"/>
    </row>
    <row r="726" spans="15:18" x14ac:dyDescent="0.25">
      <c r="O726"/>
      <c r="P726" s="29"/>
      <c r="R726"/>
    </row>
    <row r="727" spans="15:18" x14ac:dyDescent="0.25">
      <c r="O727"/>
      <c r="P727" s="29"/>
      <c r="R727"/>
    </row>
    <row r="728" spans="15:18" x14ac:dyDescent="0.25">
      <c r="O728"/>
      <c r="P728" s="29"/>
      <c r="R728"/>
    </row>
    <row r="729" spans="15:18" x14ac:dyDescent="0.25">
      <c r="O729"/>
      <c r="P729" s="29"/>
      <c r="R729"/>
    </row>
    <row r="730" spans="15:18" x14ac:dyDescent="0.25">
      <c r="O730"/>
      <c r="P730" s="29"/>
      <c r="R730"/>
    </row>
    <row r="731" spans="15:18" x14ac:dyDescent="0.25">
      <c r="O731"/>
      <c r="P731" s="29"/>
      <c r="R731"/>
    </row>
    <row r="732" spans="15:18" x14ac:dyDescent="0.25">
      <c r="O732"/>
      <c r="P732" s="29"/>
      <c r="R732"/>
    </row>
    <row r="733" spans="15:18" x14ac:dyDescent="0.25">
      <c r="O733"/>
      <c r="P733" s="29"/>
      <c r="R733"/>
    </row>
    <row r="734" spans="15:18" x14ac:dyDescent="0.25">
      <c r="O734"/>
      <c r="P734" s="29"/>
      <c r="R734"/>
    </row>
    <row r="735" spans="15:18" x14ac:dyDescent="0.25">
      <c r="O735"/>
      <c r="P735" s="29"/>
      <c r="R735"/>
    </row>
    <row r="736" spans="15:18" x14ac:dyDescent="0.25">
      <c r="O736"/>
      <c r="P736" s="29"/>
      <c r="R736"/>
    </row>
    <row r="737" spans="15:18" x14ac:dyDescent="0.25">
      <c r="O737"/>
      <c r="P737" s="29"/>
      <c r="R737"/>
    </row>
    <row r="738" spans="15:18" x14ac:dyDescent="0.25">
      <c r="O738"/>
      <c r="P738" s="29"/>
      <c r="R738"/>
    </row>
    <row r="739" spans="15:18" x14ac:dyDescent="0.25">
      <c r="O739"/>
      <c r="P739" s="29"/>
      <c r="R739"/>
    </row>
    <row r="740" spans="15:18" x14ac:dyDescent="0.25">
      <c r="O740"/>
      <c r="P740" s="29"/>
      <c r="R740"/>
    </row>
    <row r="741" spans="15:18" x14ac:dyDescent="0.25">
      <c r="O741"/>
      <c r="P741" s="29"/>
      <c r="R741"/>
    </row>
    <row r="742" spans="15:18" x14ac:dyDescent="0.25">
      <c r="O742"/>
      <c r="P742" s="29"/>
      <c r="R742"/>
    </row>
    <row r="743" spans="15:18" x14ac:dyDescent="0.25">
      <c r="O743"/>
      <c r="P743" s="29"/>
      <c r="R743"/>
    </row>
    <row r="744" spans="15:18" x14ac:dyDescent="0.25">
      <c r="O744"/>
      <c r="P744" s="29"/>
      <c r="R744"/>
    </row>
    <row r="745" spans="15:18" x14ac:dyDescent="0.25">
      <c r="O745"/>
      <c r="P745" s="29"/>
      <c r="R745"/>
    </row>
    <row r="746" spans="15:18" x14ac:dyDescent="0.25">
      <c r="O746"/>
      <c r="P746" s="29"/>
      <c r="R746"/>
    </row>
    <row r="747" spans="15:18" x14ac:dyDescent="0.25">
      <c r="O747"/>
      <c r="P747" s="29"/>
      <c r="R747"/>
    </row>
    <row r="748" spans="15:18" x14ac:dyDescent="0.25">
      <c r="O748"/>
      <c r="P748" s="29"/>
      <c r="R748"/>
    </row>
    <row r="749" spans="15:18" x14ac:dyDescent="0.25">
      <c r="O749"/>
      <c r="P749" s="29"/>
      <c r="R749"/>
    </row>
    <row r="750" spans="15:18" x14ac:dyDescent="0.25">
      <c r="O750"/>
      <c r="P750" s="29"/>
      <c r="R750"/>
    </row>
    <row r="751" spans="15:18" x14ac:dyDescent="0.25">
      <c r="O751"/>
      <c r="P751" s="29"/>
      <c r="R751"/>
    </row>
    <row r="752" spans="15:18" x14ac:dyDescent="0.25">
      <c r="O752"/>
      <c r="P752" s="29"/>
      <c r="R752"/>
    </row>
    <row r="753" spans="15:18" x14ac:dyDescent="0.25">
      <c r="O753"/>
      <c r="P753" s="29"/>
      <c r="R753"/>
    </row>
    <row r="754" spans="15:18" x14ac:dyDescent="0.25">
      <c r="O754"/>
      <c r="P754" s="29"/>
      <c r="R754"/>
    </row>
    <row r="755" spans="15:18" x14ac:dyDescent="0.25">
      <c r="O755"/>
      <c r="P755" s="29"/>
      <c r="R755"/>
    </row>
    <row r="756" spans="15:18" x14ac:dyDescent="0.25">
      <c r="O756"/>
      <c r="P756" s="29"/>
      <c r="R756"/>
    </row>
    <row r="757" spans="15:18" x14ac:dyDescent="0.25">
      <c r="O757"/>
      <c r="P757" s="29"/>
      <c r="R757"/>
    </row>
    <row r="758" spans="15:18" x14ac:dyDescent="0.25">
      <c r="O758"/>
      <c r="P758" s="29"/>
      <c r="R758"/>
    </row>
    <row r="759" spans="15:18" x14ac:dyDescent="0.25">
      <c r="O759"/>
      <c r="P759" s="29"/>
      <c r="R759"/>
    </row>
    <row r="760" spans="15:18" x14ac:dyDescent="0.25">
      <c r="O760"/>
      <c r="P760" s="29"/>
      <c r="R760"/>
    </row>
    <row r="761" spans="15:18" x14ac:dyDescent="0.25">
      <c r="O761"/>
      <c r="P761" s="29"/>
      <c r="R761"/>
    </row>
    <row r="762" spans="15:18" x14ac:dyDescent="0.25">
      <c r="O762"/>
      <c r="P762" s="29"/>
      <c r="R762"/>
    </row>
    <row r="763" spans="15:18" x14ac:dyDescent="0.25">
      <c r="O763"/>
      <c r="P763" s="29"/>
      <c r="R763"/>
    </row>
    <row r="764" spans="15:18" x14ac:dyDescent="0.25">
      <c r="O764"/>
      <c r="P764" s="29"/>
      <c r="R764"/>
    </row>
    <row r="765" spans="15:18" x14ac:dyDescent="0.25">
      <c r="O765"/>
      <c r="P765" s="29"/>
      <c r="R765"/>
    </row>
    <row r="766" spans="15:18" x14ac:dyDescent="0.25">
      <c r="O766"/>
      <c r="P766" s="29"/>
      <c r="R766"/>
    </row>
    <row r="767" spans="15:18" x14ac:dyDescent="0.25">
      <c r="O767"/>
      <c r="P767" s="29"/>
      <c r="R767"/>
    </row>
    <row r="768" spans="15:18" x14ac:dyDescent="0.25">
      <c r="O768"/>
      <c r="P768" s="29"/>
      <c r="R768"/>
    </row>
    <row r="769" spans="15:18" x14ac:dyDescent="0.25">
      <c r="O769"/>
      <c r="P769" s="29"/>
      <c r="R769"/>
    </row>
    <row r="770" spans="15:18" x14ac:dyDescent="0.25">
      <c r="O770"/>
      <c r="P770" s="29"/>
      <c r="R770"/>
    </row>
    <row r="771" spans="15:18" x14ac:dyDescent="0.25">
      <c r="O771"/>
      <c r="P771" s="29"/>
      <c r="R771"/>
    </row>
    <row r="772" spans="15:18" x14ac:dyDescent="0.25">
      <c r="O772"/>
      <c r="P772" s="29"/>
      <c r="R772"/>
    </row>
    <row r="773" spans="15:18" x14ac:dyDescent="0.25">
      <c r="O773"/>
      <c r="P773" s="29"/>
      <c r="R773"/>
    </row>
    <row r="774" spans="15:18" x14ac:dyDescent="0.25">
      <c r="O774"/>
      <c r="P774" s="29"/>
      <c r="R774"/>
    </row>
    <row r="775" spans="15:18" x14ac:dyDescent="0.25">
      <c r="O775"/>
      <c r="P775" s="29"/>
      <c r="R775"/>
    </row>
    <row r="776" spans="15:18" x14ac:dyDescent="0.25">
      <c r="O776"/>
      <c r="P776" s="29"/>
      <c r="R776"/>
    </row>
    <row r="777" spans="15:18" x14ac:dyDescent="0.25">
      <c r="O777"/>
      <c r="P777" s="29"/>
      <c r="R777"/>
    </row>
    <row r="778" spans="15:18" x14ac:dyDescent="0.25">
      <c r="O778"/>
      <c r="P778" s="29"/>
      <c r="R778"/>
    </row>
    <row r="779" spans="15:18" x14ac:dyDescent="0.25">
      <c r="O779"/>
      <c r="P779" s="29"/>
      <c r="R779"/>
    </row>
    <row r="780" spans="15:18" x14ac:dyDescent="0.25">
      <c r="O780"/>
      <c r="P780" s="29"/>
      <c r="R780"/>
    </row>
    <row r="781" spans="15:18" x14ac:dyDescent="0.25">
      <c r="O781"/>
      <c r="P781" s="29"/>
      <c r="R781"/>
    </row>
    <row r="782" spans="15:18" x14ac:dyDescent="0.25">
      <c r="O782"/>
      <c r="P782" s="29"/>
      <c r="R782"/>
    </row>
    <row r="783" spans="15:18" x14ac:dyDescent="0.25">
      <c r="O783"/>
      <c r="P783" s="29"/>
      <c r="R783"/>
    </row>
    <row r="784" spans="15:18" x14ac:dyDescent="0.25">
      <c r="O784"/>
      <c r="P784" s="29"/>
      <c r="R784"/>
    </row>
    <row r="785" spans="15:18" x14ac:dyDescent="0.25">
      <c r="O785"/>
      <c r="P785" s="29"/>
      <c r="R785"/>
    </row>
    <row r="786" spans="15:18" x14ac:dyDescent="0.25">
      <c r="O786"/>
      <c r="P786" s="29"/>
      <c r="R786"/>
    </row>
    <row r="787" spans="15:18" x14ac:dyDescent="0.25">
      <c r="O787"/>
      <c r="P787" s="29"/>
      <c r="R787"/>
    </row>
    <row r="788" spans="15:18" x14ac:dyDescent="0.25">
      <c r="O788"/>
      <c r="P788" s="29"/>
      <c r="R788"/>
    </row>
    <row r="789" spans="15:18" x14ac:dyDescent="0.25">
      <c r="O789"/>
      <c r="P789" s="29"/>
      <c r="R789"/>
    </row>
    <row r="790" spans="15:18" x14ac:dyDescent="0.25">
      <c r="O790"/>
      <c r="P790" s="29"/>
      <c r="R790"/>
    </row>
    <row r="791" spans="15:18" x14ac:dyDescent="0.25">
      <c r="O791"/>
      <c r="P791" s="29"/>
      <c r="R791"/>
    </row>
    <row r="792" spans="15:18" x14ac:dyDescent="0.25">
      <c r="O792"/>
      <c r="P792" s="29"/>
      <c r="R792"/>
    </row>
    <row r="793" spans="15:18" x14ac:dyDescent="0.25">
      <c r="O793"/>
      <c r="P793" s="29"/>
      <c r="R793"/>
    </row>
    <row r="794" spans="15:18" x14ac:dyDescent="0.25">
      <c r="O794"/>
      <c r="P794" s="29"/>
      <c r="R794"/>
    </row>
    <row r="795" spans="15:18" x14ac:dyDescent="0.25">
      <c r="O795"/>
      <c r="P795" s="29"/>
      <c r="R795"/>
    </row>
    <row r="796" spans="15:18" x14ac:dyDescent="0.25">
      <c r="O796"/>
      <c r="P796" s="29"/>
      <c r="R796"/>
    </row>
    <row r="797" spans="15:18" x14ac:dyDescent="0.25">
      <c r="O797"/>
      <c r="P797" s="29"/>
      <c r="R797"/>
    </row>
    <row r="798" spans="15:18" x14ac:dyDescent="0.25">
      <c r="O798"/>
      <c r="P798" s="29"/>
      <c r="R798"/>
    </row>
    <row r="799" spans="15:18" x14ac:dyDescent="0.25">
      <c r="O799"/>
      <c r="P799" s="29"/>
      <c r="R799"/>
    </row>
    <row r="800" spans="15:18" x14ac:dyDescent="0.25">
      <c r="O800"/>
      <c r="P800" s="29"/>
      <c r="R800"/>
    </row>
    <row r="801" spans="15:18" x14ac:dyDescent="0.25">
      <c r="O801"/>
      <c r="P801" s="29"/>
      <c r="R801"/>
    </row>
    <row r="802" spans="15:18" x14ac:dyDescent="0.25">
      <c r="O802"/>
      <c r="P802" s="29"/>
      <c r="R802"/>
    </row>
    <row r="803" spans="15:18" x14ac:dyDescent="0.25">
      <c r="O803"/>
      <c r="P803" s="29"/>
      <c r="R803"/>
    </row>
    <row r="804" spans="15:18" x14ac:dyDescent="0.25">
      <c r="O804"/>
      <c r="P804" s="29"/>
      <c r="R804"/>
    </row>
    <row r="805" spans="15:18" x14ac:dyDescent="0.25">
      <c r="O805"/>
      <c r="P805" s="29"/>
      <c r="R805"/>
    </row>
    <row r="806" spans="15:18" x14ac:dyDescent="0.25">
      <c r="O806"/>
      <c r="P806" s="29"/>
      <c r="R806"/>
    </row>
    <row r="807" spans="15:18" x14ac:dyDescent="0.25">
      <c r="O807"/>
      <c r="P807" s="29"/>
      <c r="R807"/>
    </row>
    <row r="808" spans="15:18" x14ac:dyDescent="0.25">
      <c r="O808"/>
      <c r="P808" s="29"/>
      <c r="R808"/>
    </row>
    <row r="809" spans="15:18" x14ac:dyDescent="0.25">
      <c r="O809"/>
      <c r="P809" s="29"/>
      <c r="R809"/>
    </row>
    <row r="810" spans="15:18" x14ac:dyDescent="0.25">
      <c r="O810"/>
      <c r="P810" s="29"/>
      <c r="R810"/>
    </row>
    <row r="811" spans="15:18" x14ac:dyDescent="0.25">
      <c r="O811"/>
      <c r="P811" s="29"/>
      <c r="R811"/>
    </row>
    <row r="812" spans="15:18" x14ac:dyDescent="0.25">
      <c r="O812"/>
      <c r="P812" s="29"/>
      <c r="R812"/>
    </row>
    <row r="813" spans="15:18" x14ac:dyDescent="0.25">
      <c r="O813"/>
      <c r="P813" s="29"/>
      <c r="R813"/>
    </row>
    <row r="814" spans="15:18" x14ac:dyDescent="0.25">
      <c r="O814"/>
      <c r="P814" s="29"/>
      <c r="R814"/>
    </row>
    <row r="815" spans="15:18" x14ac:dyDescent="0.25">
      <c r="O815"/>
      <c r="P815" s="29"/>
      <c r="R815"/>
    </row>
    <row r="816" spans="15:18" x14ac:dyDescent="0.25">
      <c r="O816"/>
      <c r="P816" s="29"/>
      <c r="R816"/>
    </row>
    <row r="817" spans="15:18" x14ac:dyDescent="0.25">
      <c r="O817"/>
      <c r="P817" s="29"/>
      <c r="R817"/>
    </row>
    <row r="818" spans="15:18" x14ac:dyDescent="0.25">
      <c r="O818"/>
      <c r="P818" s="29"/>
      <c r="R818"/>
    </row>
    <row r="819" spans="15:18" x14ac:dyDescent="0.25">
      <c r="O819"/>
      <c r="P819" s="29"/>
      <c r="R819"/>
    </row>
    <row r="820" spans="15:18" x14ac:dyDescent="0.25">
      <c r="O820"/>
      <c r="P820" s="29"/>
      <c r="R820"/>
    </row>
    <row r="821" spans="15:18" x14ac:dyDescent="0.25">
      <c r="O821"/>
      <c r="P821" s="29"/>
      <c r="R821"/>
    </row>
    <row r="822" spans="15:18" x14ac:dyDescent="0.25">
      <c r="O822"/>
      <c r="P822" s="29"/>
      <c r="R822"/>
    </row>
    <row r="823" spans="15:18" x14ac:dyDescent="0.25">
      <c r="O823"/>
      <c r="P823" s="29"/>
      <c r="R823"/>
    </row>
    <row r="824" spans="15:18" x14ac:dyDescent="0.25">
      <c r="O824"/>
      <c r="P824" s="29"/>
      <c r="R824"/>
    </row>
    <row r="825" spans="15:18" x14ac:dyDescent="0.25">
      <c r="O825"/>
      <c r="P825" s="29"/>
      <c r="R825"/>
    </row>
    <row r="826" spans="15:18" x14ac:dyDescent="0.25">
      <c r="O826"/>
      <c r="P826" s="29"/>
      <c r="R826"/>
    </row>
    <row r="827" spans="15:18" x14ac:dyDescent="0.25">
      <c r="O827"/>
      <c r="P827" s="29"/>
      <c r="R827"/>
    </row>
    <row r="828" spans="15:18" x14ac:dyDescent="0.25">
      <c r="O828"/>
      <c r="P828" s="29"/>
      <c r="R828"/>
    </row>
    <row r="829" spans="15:18" x14ac:dyDescent="0.25">
      <c r="O829"/>
      <c r="P829" s="29"/>
      <c r="R829"/>
    </row>
    <row r="830" spans="15:18" x14ac:dyDescent="0.25">
      <c r="O830"/>
      <c r="P830" s="29"/>
      <c r="R830"/>
    </row>
    <row r="831" spans="15:18" x14ac:dyDescent="0.25">
      <c r="O831"/>
      <c r="P831" s="29"/>
      <c r="R831"/>
    </row>
    <row r="832" spans="15:18" x14ac:dyDescent="0.25">
      <c r="O832"/>
      <c r="P832" s="29"/>
      <c r="R832"/>
    </row>
    <row r="833" spans="15:18" x14ac:dyDescent="0.25">
      <c r="O833"/>
      <c r="P833" s="29"/>
      <c r="R833"/>
    </row>
    <row r="834" spans="15:18" x14ac:dyDescent="0.25">
      <c r="O834"/>
      <c r="P834" s="29"/>
      <c r="R834"/>
    </row>
    <row r="835" spans="15:18" x14ac:dyDescent="0.25">
      <c r="O835"/>
      <c r="P835" s="29"/>
      <c r="R835"/>
    </row>
    <row r="836" spans="15:18" x14ac:dyDescent="0.25">
      <c r="O836"/>
      <c r="P836" s="29"/>
      <c r="R836"/>
    </row>
    <row r="837" spans="15:18" x14ac:dyDescent="0.25">
      <c r="O837"/>
      <c r="P837" s="29"/>
      <c r="R837"/>
    </row>
    <row r="838" spans="15:18" x14ac:dyDescent="0.25">
      <c r="O838"/>
      <c r="P838" s="29"/>
      <c r="R838"/>
    </row>
    <row r="839" spans="15:18" x14ac:dyDescent="0.25">
      <c r="O839"/>
      <c r="P839" s="29"/>
      <c r="R839"/>
    </row>
    <row r="840" spans="15:18" x14ac:dyDescent="0.25">
      <c r="O840"/>
      <c r="P840" s="29"/>
      <c r="R840"/>
    </row>
    <row r="841" spans="15:18" x14ac:dyDescent="0.25">
      <c r="O841"/>
      <c r="P841" s="29"/>
      <c r="R841"/>
    </row>
    <row r="842" spans="15:18" x14ac:dyDescent="0.25">
      <c r="O842"/>
      <c r="P842" s="29"/>
      <c r="R842"/>
    </row>
    <row r="843" spans="15:18" x14ac:dyDescent="0.25">
      <c r="O843"/>
      <c r="P843" s="29"/>
      <c r="R843"/>
    </row>
    <row r="844" spans="15:18" x14ac:dyDescent="0.25">
      <c r="O844"/>
      <c r="P844" s="29"/>
      <c r="R844"/>
    </row>
    <row r="845" spans="15:18" x14ac:dyDescent="0.25">
      <c r="O845"/>
      <c r="P845" s="29"/>
      <c r="R845"/>
    </row>
    <row r="846" spans="15:18" x14ac:dyDescent="0.25">
      <c r="O846"/>
      <c r="P846" s="29"/>
      <c r="R846"/>
    </row>
    <row r="847" spans="15:18" x14ac:dyDescent="0.25">
      <c r="O847"/>
      <c r="P847" s="29"/>
      <c r="R847"/>
    </row>
    <row r="848" spans="15:18" x14ac:dyDescent="0.25">
      <c r="O848"/>
      <c r="P848" s="29"/>
      <c r="R848"/>
    </row>
    <row r="849" spans="15:18" x14ac:dyDescent="0.25">
      <c r="O849"/>
      <c r="P849" s="29"/>
      <c r="R849"/>
    </row>
    <row r="850" spans="15:18" x14ac:dyDescent="0.25">
      <c r="O850"/>
      <c r="P850" s="29"/>
      <c r="R850"/>
    </row>
    <row r="851" spans="15:18" x14ac:dyDescent="0.25">
      <c r="O851"/>
      <c r="P851" s="29"/>
      <c r="R851"/>
    </row>
    <row r="852" spans="15:18" x14ac:dyDescent="0.25">
      <c r="O852"/>
      <c r="P852" s="29"/>
      <c r="R852"/>
    </row>
    <row r="853" spans="15:18" x14ac:dyDescent="0.25">
      <c r="O853"/>
      <c r="P853" s="29"/>
      <c r="R853"/>
    </row>
    <row r="854" spans="15:18" x14ac:dyDescent="0.25">
      <c r="O854"/>
      <c r="P854" s="29"/>
      <c r="R854"/>
    </row>
    <row r="855" spans="15:18" x14ac:dyDescent="0.25">
      <c r="O855"/>
      <c r="P855" s="29"/>
      <c r="R855"/>
    </row>
    <row r="856" spans="15:18" x14ac:dyDescent="0.25">
      <c r="O856"/>
      <c r="P856" s="29"/>
      <c r="R856"/>
    </row>
    <row r="857" spans="15:18" x14ac:dyDescent="0.25">
      <c r="O857"/>
      <c r="P857" s="29"/>
      <c r="R857"/>
    </row>
    <row r="858" spans="15:18" x14ac:dyDescent="0.25">
      <c r="O858"/>
      <c r="P858" s="29"/>
      <c r="R858"/>
    </row>
    <row r="859" spans="15:18" x14ac:dyDescent="0.25">
      <c r="O859"/>
      <c r="P859" s="29"/>
      <c r="R859"/>
    </row>
    <row r="860" spans="15:18" x14ac:dyDescent="0.25">
      <c r="O860"/>
      <c r="P860" s="29"/>
      <c r="R860"/>
    </row>
    <row r="861" spans="15:18" x14ac:dyDescent="0.25">
      <c r="O861"/>
      <c r="P861" s="29"/>
      <c r="R861"/>
    </row>
    <row r="862" spans="15:18" x14ac:dyDescent="0.25">
      <c r="O862"/>
      <c r="P862" s="29"/>
      <c r="R862"/>
    </row>
    <row r="863" spans="15:18" x14ac:dyDescent="0.25">
      <c r="O863"/>
      <c r="P863" s="29"/>
      <c r="R863"/>
    </row>
    <row r="864" spans="15:18" x14ac:dyDescent="0.25">
      <c r="O864"/>
      <c r="P864" s="29"/>
      <c r="R864"/>
    </row>
    <row r="865" spans="15:18" x14ac:dyDescent="0.25">
      <c r="O865"/>
      <c r="P865" s="29"/>
      <c r="R865"/>
    </row>
    <row r="866" spans="15:18" x14ac:dyDescent="0.25">
      <c r="O866"/>
      <c r="P866" s="29"/>
      <c r="R866"/>
    </row>
    <row r="867" spans="15:18" x14ac:dyDescent="0.25">
      <c r="O867"/>
      <c r="P867" s="29"/>
      <c r="R867"/>
    </row>
    <row r="868" spans="15:18" x14ac:dyDescent="0.25">
      <c r="O868"/>
      <c r="P868" s="29"/>
      <c r="R868"/>
    </row>
    <row r="869" spans="15:18" x14ac:dyDescent="0.25">
      <c r="O869"/>
      <c r="P869" s="29"/>
      <c r="R869"/>
    </row>
    <row r="870" spans="15:18" x14ac:dyDescent="0.25">
      <c r="O870"/>
      <c r="P870" s="29"/>
      <c r="R870"/>
    </row>
    <row r="871" spans="15:18" x14ac:dyDescent="0.25">
      <c r="O871"/>
      <c r="P871" s="29"/>
      <c r="R871"/>
    </row>
    <row r="872" spans="15:18" x14ac:dyDescent="0.25">
      <c r="O872"/>
      <c r="P872" s="29"/>
      <c r="R872"/>
    </row>
    <row r="873" spans="15:18" x14ac:dyDescent="0.25">
      <c r="O873"/>
      <c r="P873" s="29"/>
      <c r="R873"/>
    </row>
    <row r="874" spans="15:18" x14ac:dyDescent="0.25">
      <c r="O874"/>
      <c r="P874" s="29"/>
      <c r="R874"/>
    </row>
    <row r="875" spans="15:18" x14ac:dyDescent="0.25">
      <c r="O875"/>
      <c r="P875" s="29"/>
      <c r="R875"/>
    </row>
    <row r="876" spans="15:18" x14ac:dyDescent="0.25">
      <c r="O876"/>
      <c r="P876" s="29"/>
      <c r="R876"/>
    </row>
    <row r="877" spans="15:18" x14ac:dyDescent="0.25">
      <c r="O877"/>
      <c r="P877" s="29"/>
      <c r="R877"/>
    </row>
    <row r="878" spans="15:18" x14ac:dyDescent="0.25">
      <c r="O878"/>
      <c r="P878" s="29"/>
      <c r="R878"/>
    </row>
    <row r="879" spans="15:18" x14ac:dyDescent="0.25">
      <c r="O879"/>
      <c r="P879" s="29"/>
      <c r="R879"/>
    </row>
    <row r="880" spans="15:18" x14ac:dyDescent="0.25">
      <c r="O880"/>
      <c r="P880" s="29"/>
      <c r="R880"/>
    </row>
    <row r="881" spans="15:18" x14ac:dyDescent="0.25">
      <c r="O881"/>
      <c r="P881" s="29"/>
      <c r="R881"/>
    </row>
    <row r="882" spans="15:18" x14ac:dyDescent="0.25">
      <c r="O882"/>
      <c r="P882" s="29"/>
      <c r="R882"/>
    </row>
    <row r="883" spans="15:18" x14ac:dyDescent="0.25">
      <c r="O883"/>
      <c r="P883" s="29"/>
      <c r="R883"/>
    </row>
    <row r="884" spans="15:18" x14ac:dyDescent="0.25">
      <c r="O884"/>
      <c r="P884" s="29"/>
      <c r="R884"/>
    </row>
    <row r="885" spans="15:18" x14ac:dyDescent="0.25">
      <c r="O885"/>
      <c r="P885" s="29"/>
      <c r="R885"/>
    </row>
    <row r="886" spans="15:18" x14ac:dyDescent="0.25">
      <c r="O886"/>
      <c r="P886" s="29"/>
      <c r="R886"/>
    </row>
    <row r="887" spans="15:18" x14ac:dyDescent="0.25">
      <c r="O887"/>
      <c r="P887" s="29"/>
      <c r="R887"/>
    </row>
    <row r="888" spans="15:18" x14ac:dyDescent="0.25">
      <c r="O888"/>
      <c r="P888" s="29"/>
      <c r="R888"/>
    </row>
    <row r="889" spans="15:18" x14ac:dyDescent="0.25">
      <c r="O889"/>
      <c r="P889" s="29"/>
      <c r="R889"/>
    </row>
    <row r="890" spans="15:18" x14ac:dyDescent="0.25">
      <c r="O890"/>
      <c r="P890" s="29"/>
      <c r="R890"/>
    </row>
    <row r="891" spans="15:18" x14ac:dyDescent="0.25">
      <c r="O891"/>
      <c r="P891" s="29"/>
      <c r="R891"/>
    </row>
    <row r="892" spans="15:18" x14ac:dyDescent="0.25">
      <c r="O892"/>
      <c r="P892" s="29"/>
      <c r="R892"/>
    </row>
    <row r="893" spans="15:18" x14ac:dyDescent="0.25">
      <c r="O893"/>
      <c r="P893" s="29"/>
      <c r="R893"/>
    </row>
    <row r="894" spans="15:18" x14ac:dyDescent="0.25">
      <c r="O894"/>
      <c r="P894" s="29"/>
      <c r="R894"/>
    </row>
    <row r="895" spans="15:18" x14ac:dyDescent="0.25">
      <c r="O895"/>
      <c r="P895" s="29"/>
      <c r="R895"/>
    </row>
    <row r="896" spans="15:18" x14ac:dyDescent="0.25">
      <c r="O896"/>
      <c r="P896" s="29"/>
      <c r="R896"/>
    </row>
    <row r="897" spans="15:18" x14ac:dyDescent="0.25">
      <c r="O897"/>
      <c r="P897" s="29"/>
      <c r="R897"/>
    </row>
    <row r="898" spans="15:18" x14ac:dyDescent="0.25">
      <c r="O898"/>
      <c r="P898" s="29"/>
      <c r="R898"/>
    </row>
    <row r="899" spans="15:18" x14ac:dyDescent="0.25">
      <c r="O899"/>
      <c r="P899" s="29"/>
      <c r="R899"/>
    </row>
    <row r="900" spans="15:18" x14ac:dyDescent="0.25">
      <c r="O900"/>
      <c r="P900" s="29"/>
      <c r="R900"/>
    </row>
    <row r="901" spans="15:18" x14ac:dyDescent="0.25">
      <c r="O901"/>
      <c r="P901" s="29"/>
      <c r="R901"/>
    </row>
    <row r="902" spans="15:18" x14ac:dyDescent="0.25">
      <c r="O902"/>
      <c r="P902" s="29"/>
      <c r="R902"/>
    </row>
    <row r="903" spans="15:18" x14ac:dyDescent="0.25">
      <c r="O903"/>
      <c r="P903" s="29"/>
      <c r="R903"/>
    </row>
    <row r="904" spans="15:18" x14ac:dyDescent="0.25">
      <c r="O904"/>
      <c r="P904" s="29"/>
      <c r="R904"/>
    </row>
    <row r="905" spans="15:18" x14ac:dyDescent="0.25">
      <c r="O905"/>
      <c r="P905" s="29"/>
      <c r="R905"/>
    </row>
    <row r="906" spans="15:18" x14ac:dyDescent="0.25">
      <c r="O906"/>
      <c r="P906" s="29"/>
      <c r="R906"/>
    </row>
    <row r="907" spans="15:18" x14ac:dyDescent="0.25">
      <c r="O907"/>
      <c r="P907" s="29"/>
      <c r="R907"/>
    </row>
    <row r="908" spans="15:18" x14ac:dyDescent="0.25">
      <c r="O908"/>
      <c r="P908" s="29"/>
      <c r="R908"/>
    </row>
    <row r="909" spans="15:18" x14ac:dyDescent="0.25">
      <c r="O909"/>
      <c r="P909" s="29"/>
      <c r="R909"/>
    </row>
    <row r="910" spans="15:18" x14ac:dyDescent="0.25">
      <c r="O910"/>
      <c r="P910" s="29"/>
      <c r="R910"/>
    </row>
    <row r="911" spans="15:18" x14ac:dyDescent="0.25">
      <c r="O911"/>
      <c r="P911" s="29"/>
      <c r="R911"/>
    </row>
    <row r="912" spans="15:18" x14ac:dyDescent="0.25">
      <c r="O912"/>
      <c r="P912" s="29"/>
      <c r="R912"/>
    </row>
    <row r="913" spans="15:18" x14ac:dyDescent="0.25">
      <c r="O913"/>
      <c r="P913" s="29"/>
      <c r="R913"/>
    </row>
    <row r="914" spans="15:18" x14ac:dyDescent="0.25">
      <c r="O914"/>
      <c r="P914" s="29"/>
      <c r="R914"/>
    </row>
    <row r="915" spans="15:18" x14ac:dyDescent="0.25">
      <c r="O915"/>
      <c r="P915" s="29"/>
      <c r="R915"/>
    </row>
    <row r="916" spans="15:18" x14ac:dyDescent="0.25">
      <c r="O916"/>
      <c r="P916" s="29"/>
      <c r="R916"/>
    </row>
    <row r="917" spans="15:18" x14ac:dyDescent="0.25">
      <c r="O917"/>
      <c r="P917" s="29"/>
      <c r="R917"/>
    </row>
    <row r="918" spans="15:18" x14ac:dyDescent="0.25">
      <c r="O918"/>
      <c r="P918" s="29"/>
      <c r="R918"/>
    </row>
    <row r="919" spans="15:18" x14ac:dyDescent="0.25">
      <c r="O919"/>
      <c r="P919" s="29"/>
      <c r="R919"/>
    </row>
    <row r="920" spans="15:18" x14ac:dyDescent="0.25">
      <c r="O920"/>
      <c r="P920" s="29"/>
      <c r="R920"/>
    </row>
    <row r="921" spans="15:18" x14ac:dyDescent="0.25">
      <c r="O921"/>
      <c r="P921" s="29"/>
      <c r="R921"/>
    </row>
    <row r="922" spans="15:18" x14ac:dyDescent="0.25">
      <c r="O922"/>
      <c r="P922" s="29"/>
      <c r="R922"/>
    </row>
    <row r="923" spans="15:18" x14ac:dyDescent="0.25">
      <c r="O923"/>
      <c r="P923" s="29"/>
      <c r="R923"/>
    </row>
    <row r="924" spans="15:18" x14ac:dyDescent="0.25">
      <c r="O924"/>
      <c r="P924" s="29"/>
      <c r="R924"/>
    </row>
    <row r="925" spans="15:18" x14ac:dyDescent="0.25">
      <c r="O925"/>
      <c r="P925" s="29"/>
      <c r="R925"/>
    </row>
    <row r="926" spans="15:18" x14ac:dyDescent="0.25">
      <c r="O926"/>
      <c r="P926" s="29"/>
      <c r="R926"/>
    </row>
    <row r="927" spans="15:18" x14ac:dyDescent="0.25">
      <c r="O927"/>
      <c r="P927" s="29"/>
      <c r="R927"/>
    </row>
    <row r="928" spans="15:18" x14ac:dyDescent="0.25">
      <c r="O928"/>
      <c r="P928" s="29"/>
      <c r="R928"/>
    </row>
    <row r="929" spans="15:18" x14ac:dyDescent="0.25">
      <c r="O929"/>
      <c r="P929" s="29"/>
      <c r="R929"/>
    </row>
    <row r="930" spans="15:18" x14ac:dyDescent="0.25">
      <c r="O930"/>
      <c r="P930" s="29"/>
      <c r="R930"/>
    </row>
    <row r="931" spans="15:18" x14ac:dyDescent="0.25">
      <c r="O931"/>
      <c r="P931" s="29"/>
      <c r="R931"/>
    </row>
    <row r="932" spans="15:18" x14ac:dyDescent="0.25">
      <c r="O932"/>
      <c r="P932" s="29"/>
      <c r="R932"/>
    </row>
    <row r="933" spans="15:18" x14ac:dyDescent="0.25">
      <c r="O933"/>
      <c r="P933" s="29"/>
      <c r="R933"/>
    </row>
    <row r="934" spans="15:18" x14ac:dyDescent="0.25">
      <c r="O934"/>
      <c r="P934" s="29"/>
      <c r="R934"/>
    </row>
    <row r="935" spans="15:18" x14ac:dyDescent="0.25">
      <c r="O935"/>
      <c r="P935" s="29"/>
      <c r="R935"/>
    </row>
    <row r="936" spans="15:18" x14ac:dyDescent="0.25">
      <c r="O936"/>
      <c r="P936" s="29"/>
      <c r="R936"/>
    </row>
    <row r="937" spans="15:18" x14ac:dyDescent="0.25">
      <c r="O937"/>
      <c r="P937" s="29"/>
      <c r="R937"/>
    </row>
    <row r="938" spans="15:18" x14ac:dyDescent="0.25">
      <c r="O938"/>
      <c r="P938" s="29"/>
      <c r="R938"/>
    </row>
    <row r="939" spans="15:18" x14ac:dyDescent="0.25">
      <c r="O939"/>
      <c r="P939" s="29"/>
      <c r="R939"/>
    </row>
    <row r="940" spans="15:18" x14ac:dyDescent="0.25">
      <c r="O940"/>
      <c r="P940" s="29"/>
      <c r="R940"/>
    </row>
    <row r="941" spans="15:18" x14ac:dyDescent="0.25">
      <c r="O941"/>
      <c r="P941" s="29"/>
      <c r="R941"/>
    </row>
    <row r="942" spans="15:18" x14ac:dyDescent="0.25">
      <c r="O942"/>
      <c r="P942" s="29"/>
      <c r="R942"/>
    </row>
    <row r="943" spans="15:18" x14ac:dyDescent="0.25">
      <c r="O943"/>
      <c r="P943" s="29"/>
      <c r="R943"/>
    </row>
    <row r="944" spans="15:18" x14ac:dyDescent="0.25">
      <c r="O944"/>
      <c r="P944" s="29"/>
      <c r="R944"/>
    </row>
    <row r="945" spans="15:18" x14ac:dyDescent="0.25">
      <c r="O945"/>
      <c r="P945" s="29"/>
      <c r="R945"/>
    </row>
    <row r="946" spans="15:18" x14ac:dyDescent="0.25">
      <c r="O946"/>
      <c r="P946" s="29"/>
      <c r="R946"/>
    </row>
    <row r="947" spans="15:18" x14ac:dyDescent="0.25">
      <c r="O947"/>
      <c r="P947" s="29"/>
      <c r="R947"/>
    </row>
    <row r="948" spans="15:18" x14ac:dyDescent="0.25">
      <c r="O948"/>
      <c r="P948" s="29"/>
      <c r="R948"/>
    </row>
    <row r="949" spans="15:18" x14ac:dyDescent="0.25">
      <c r="O949"/>
      <c r="P949" s="29"/>
      <c r="R949"/>
    </row>
    <row r="950" spans="15:18" x14ac:dyDescent="0.25">
      <c r="O950"/>
      <c r="P950" s="29"/>
      <c r="R950"/>
    </row>
    <row r="951" spans="15:18" x14ac:dyDescent="0.25">
      <c r="O951"/>
      <c r="P951" s="29"/>
      <c r="R951"/>
    </row>
    <row r="952" spans="15:18" x14ac:dyDescent="0.25">
      <c r="O952"/>
      <c r="P952" s="29"/>
      <c r="R952"/>
    </row>
    <row r="953" spans="15:18" x14ac:dyDescent="0.25">
      <c r="O953"/>
      <c r="P953" s="29"/>
      <c r="R953"/>
    </row>
    <row r="954" spans="15:18" x14ac:dyDescent="0.25">
      <c r="O954"/>
      <c r="P954" s="29"/>
      <c r="R954"/>
    </row>
    <row r="955" spans="15:18" x14ac:dyDescent="0.25">
      <c r="O955"/>
      <c r="P955" s="29"/>
      <c r="R955"/>
    </row>
    <row r="956" spans="15:18" x14ac:dyDescent="0.25">
      <c r="O956"/>
      <c r="P956" s="29"/>
      <c r="R956"/>
    </row>
    <row r="957" spans="15:18" x14ac:dyDescent="0.25">
      <c r="O957"/>
      <c r="P957" s="29"/>
      <c r="R957"/>
    </row>
    <row r="958" spans="15:18" x14ac:dyDescent="0.25">
      <c r="O958"/>
      <c r="P958" s="29"/>
      <c r="R958"/>
    </row>
    <row r="959" spans="15:18" x14ac:dyDescent="0.25">
      <c r="O959"/>
      <c r="P959" s="29"/>
      <c r="R959"/>
    </row>
    <row r="960" spans="15:18" x14ac:dyDescent="0.25">
      <c r="O960"/>
      <c r="P960" s="29"/>
      <c r="R960"/>
    </row>
    <row r="961" spans="15:18" x14ac:dyDescent="0.25">
      <c r="O961"/>
      <c r="P961" s="29"/>
      <c r="R961"/>
    </row>
    <row r="962" spans="15:18" x14ac:dyDescent="0.25">
      <c r="O962"/>
      <c r="P962" s="29"/>
      <c r="R962"/>
    </row>
    <row r="963" spans="15:18" x14ac:dyDescent="0.25">
      <c r="O963"/>
      <c r="P963" s="29"/>
      <c r="R963"/>
    </row>
    <row r="964" spans="15:18" x14ac:dyDescent="0.25">
      <c r="O964"/>
      <c r="P964" s="29"/>
      <c r="R964"/>
    </row>
    <row r="965" spans="15:18" x14ac:dyDescent="0.25">
      <c r="O965"/>
      <c r="P965" s="29"/>
      <c r="R965"/>
    </row>
    <row r="966" spans="15:18" x14ac:dyDescent="0.25">
      <c r="O966"/>
      <c r="P966" s="29"/>
      <c r="R966"/>
    </row>
    <row r="967" spans="15:18" x14ac:dyDescent="0.25">
      <c r="O967"/>
      <c r="P967" s="29"/>
      <c r="R967"/>
    </row>
    <row r="968" spans="15:18" x14ac:dyDescent="0.25">
      <c r="O968"/>
      <c r="P968" s="29"/>
      <c r="R968"/>
    </row>
    <row r="969" spans="15:18" x14ac:dyDescent="0.25">
      <c r="O969"/>
      <c r="P969" s="29"/>
      <c r="R969"/>
    </row>
    <row r="970" spans="15:18" x14ac:dyDescent="0.25">
      <c r="O970"/>
      <c r="P970" s="29"/>
      <c r="R970"/>
    </row>
    <row r="971" spans="15:18" x14ac:dyDescent="0.25">
      <c r="O971"/>
      <c r="P971" s="29"/>
      <c r="R971"/>
    </row>
    <row r="972" spans="15:18" x14ac:dyDescent="0.25">
      <c r="O972"/>
      <c r="P972" s="29"/>
      <c r="R972"/>
    </row>
    <row r="973" spans="15:18" x14ac:dyDescent="0.25">
      <c r="O973"/>
      <c r="P973" s="29"/>
      <c r="R973"/>
    </row>
    <row r="974" spans="15:18" x14ac:dyDescent="0.25">
      <c r="O974"/>
      <c r="P974" s="29"/>
      <c r="R974"/>
    </row>
    <row r="975" spans="15:18" x14ac:dyDescent="0.25">
      <c r="O975"/>
      <c r="P975" s="29"/>
      <c r="R975"/>
    </row>
    <row r="976" spans="15:18" x14ac:dyDescent="0.25">
      <c r="O976"/>
      <c r="P976" s="29"/>
      <c r="R976"/>
    </row>
    <row r="977" spans="15:18" x14ac:dyDescent="0.25">
      <c r="O977"/>
      <c r="P977" s="29"/>
      <c r="R977"/>
    </row>
    <row r="978" spans="15:18" x14ac:dyDescent="0.25">
      <c r="O978"/>
      <c r="P978" s="29"/>
      <c r="R978"/>
    </row>
    <row r="979" spans="15:18" x14ac:dyDescent="0.25">
      <c r="O979"/>
      <c r="P979" s="29"/>
      <c r="R979"/>
    </row>
    <row r="980" spans="15:18" x14ac:dyDescent="0.25">
      <c r="O980"/>
      <c r="P980" s="29"/>
      <c r="R980"/>
    </row>
    <row r="981" spans="15:18" x14ac:dyDescent="0.25">
      <c r="O981"/>
      <c r="P981" s="29"/>
      <c r="R981"/>
    </row>
    <row r="982" spans="15:18" x14ac:dyDescent="0.25">
      <c r="O982"/>
      <c r="P982" s="29"/>
      <c r="R982"/>
    </row>
    <row r="983" spans="15:18" x14ac:dyDescent="0.25">
      <c r="O983"/>
      <c r="P983" s="29"/>
      <c r="R983"/>
    </row>
    <row r="984" spans="15:18" x14ac:dyDescent="0.25">
      <c r="O984"/>
      <c r="P984" s="29"/>
      <c r="R984"/>
    </row>
    <row r="985" spans="15:18" x14ac:dyDescent="0.25">
      <c r="O985"/>
      <c r="P985" s="29"/>
      <c r="R985"/>
    </row>
    <row r="986" spans="15:18" x14ac:dyDescent="0.25">
      <c r="O986"/>
      <c r="P986" s="29"/>
      <c r="R986"/>
    </row>
    <row r="987" spans="15:18" x14ac:dyDescent="0.25">
      <c r="O987"/>
      <c r="P987" s="29"/>
      <c r="R987"/>
    </row>
    <row r="988" spans="15:18" x14ac:dyDescent="0.25">
      <c r="O988"/>
      <c r="P988" s="29"/>
      <c r="R988"/>
    </row>
    <row r="989" spans="15:18" x14ac:dyDescent="0.25">
      <c r="O989"/>
      <c r="P989" s="29"/>
      <c r="R989"/>
    </row>
    <row r="990" spans="15:18" x14ac:dyDescent="0.25">
      <c r="O990"/>
      <c r="P990" s="29"/>
      <c r="R990"/>
    </row>
    <row r="991" spans="15:18" x14ac:dyDescent="0.25">
      <c r="O991"/>
      <c r="P991" s="29"/>
      <c r="R991"/>
    </row>
    <row r="992" spans="15:18" x14ac:dyDescent="0.25">
      <c r="O992"/>
      <c r="P992" s="29"/>
      <c r="R992"/>
    </row>
    <row r="993" spans="15:18" x14ac:dyDescent="0.25">
      <c r="O993"/>
      <c r="P993" s="29"/>
      <c r="R993"/>
    </row>
    <row r="994" spans="15:18" x14ac:dyDescent="0.25">
      <c r="O994"/>
      <c r="P994" s="29"/>
      <c r="R994"/>
    </row>
    <row r="995" spans="15:18" x14ac:dyDescent="0.25">
      <c r="O995"/>
      <c r="P995" s="29"/>
      <c r="R995"/>
    </row>
    <row r="996" spans="15:18" x14ac:dyDescent="0.25">
      <c r="O996"/>
      <c r="P996" s="29"/>
      <c r="R996"/>
    </row>
    <row r="997" spans="15:18" x14ac:dyDescent="0.25">
      <c r="O997"/>
      <c r="P997" s="29"/>
      <c r="R997"/>
    </row>
    <row r="998" spans="15:18" x14ac:dyDescent="0.25">
      <c r="O998"/>
      <c r="P998" s="29"/>
      <c r="R998"/>
    </row>
    <row r="999" spans="15:18" x14ac:dyDescent="0.25">
      <c r="O999"/>
      <c r="P999" s="29"/>
      <c r="R999"/>
    </row>
    <row r="1000" spans="15:18" x14ac:dyDescent="0.25">
      <c r="O1000"/>
      <c r="P1000" s="29"/>
      <c r="R1000"/>
    </row>
    <row r="1001" spans="15:18" x14ac:dyDescent="0.25">
      <c r="O1001"/>
      <c r="P1001" s="29"/>
      <c r="R1001"/>
    </row>
    <row r="1002" spans="15:18" x14ac:dyDescent="0.25">
      <c r="O1002"/>
      <c r="P1002" s="29"/>
      <c r="R1002"/>
    </row>
    <row r="1003" spans="15:18" x14ac:dyDescent="0.25">
      <c r="O1003"/>
      <c r="P1003" s="29"/>
      <c r="R1003"/>
    </row>
    <row r="1004" spans="15:18" x14ac:dyDescent="0.25">
      <c r="O1004"/>
      <c r="P1004" s="29"/>
      <c r="R1004"/>
    </row>
    <row r="1005" spans="15:18" x14ac:dyDescent="0.25">
      <c r="O1005"/>
      <c r="P1005" s="29"/>
      <c r="R1005"/>
    </row>
    <row r="1006" spans="15:18" x14ac:dyDescent="0.25">
      <c r="O1006"/>
      <c r="P1006" s="29"/>
      <c r="R1006"/>
    </row>
    <row r="1007" spans="15:18" x14ac:dyDescent="0.25">
      <c r="O1007"/>
      <c r="P1007" s="29"/>
      <c r="R1007"/>
    </row>
    <row r="1008" spans="15:18" x14ac:dyDescent="0.25">
      <c r="O1008"/>
      <c r="P1008" s="29"/>
      <c r="R1008"/>
    </row>
    <row r="1009" spans="15:18" x14ac:dyDescent="0.25">
      <c r="O1009"/>
      <c r="P1009" s="29"/>
      <c r="R1009"/>
    </row>
    <row r="1010" spans="15:18" x14ac:dyDescent="0.25">
      <c r="O1010"/>
      <c r="P1010" s="29"/>
      <c r="R1010"/>
    </row>
    <row r="1011" spans="15:18" x14ac:dyDescent="0.25">
      <c r="O1011"/>
      <c r="P1011" s="29"/>
      <c r="R1011"/>
    </row>
    <row r="1012" spans="15:18" x14ac:dyDescent="0.25">
      <c r="O1012"/>
      <c r="P1012" s="29"/>
      <c r="R1012"/>
    </row>
    <row r="1013" spans="15:18" x14ac:dyDescent="0.25">
      <c r="O1013"/>
      <c r="P1013" s="29"/>
      <c r="R1013"/>
    </row>
    <row r="1014" spans="15:18" x14ac:dyDescent="0.25">
      <c r="O1014"/>
      <c r="P1014" s="29"/>
      <c r="R1014"/>
    </row>
    <row r="1015" spans="15:18" x14ac:dyDescent="0.25">
      <c r="O1015"/>
      <c r="P1015" s="29"/>
      <c r="R1015"/>
    </row>
    <row r="1016" spans="15:18" x14ac:dyDescent="0.25">
      <c r="O1016"/>
      <c r="P1016" s="29"/>
      <c r="R1016"/>
    </row>
    <row r="1017" spans="15:18" x14ac:dyDescent="0.25">
      <c r="O1017"/>
      <c r="P1017" s="29"/>
      <c r="R1017"/>
    </row>
    <row r="1018" spans="15:18" x14ac:dyDescent="0.25">
      <c r="O1018"/>
      <c r="P1018" s="29"/>
      <c r="R1018"/>
    </row>
    <row r="1019" spans="15:18" x14ac:dyDescent="0.25">
      <c r="O1019"/>
      <c r="P1019" s="29"/>
      <c r="R1019"/>
    </row>
    <row r="1020" spans="15:18" x14ac:dyDescent="0.25">
      <c r="O1020"/>
      <c r="P1020" s="29"/>
      <c r="R1020"/>
    </row>
    <row r="1021" spans="15:18" x14ac:dyDescent="0.25">
      <c r="O1021"/>
      <c r="P1021" s="29"/>
      <c r="R1021"/>
    </row>
    <row r="1022" spans="15:18" x14ac:dyDescent="0.25">
      <c r="O1022"/>
      <c r="P1022" s="29"/>
      <c r="R1022"/>
    </row>
    <row r="1023" spans="15:18" x14ac:dyDescent="0.25">
      <c r="O1023"/>
      <c r="P1023" s="29"/>
      <c r="R1023"/>
    </row>
    <row r="1024" spans="15:18" x14ac:dyDescent="0.25">
      <c r="O1024"/>
      <c r="P1024" s="29"/>
      <c r="R1024"/>
    </row>
    <row r="1025" spans="15:18" x14ac:dyDescent="0.25">
      <c r="O1025"/>
      <c r="P1025" s="29"/>
      <c r="R1025"/>
    </row>
    <row r="1026" spans="15:18" x14ac:dyDescent="0.25">
      <c r="O1026"/>
      <c r="P1026" s="29"/>
      <c r="R1026"/>
    </row>
    <row r="1027" spans="15:18" x14ac:dyDescent="0.25">
      <c r="O1027"/>
      <c r="P1027" s="29"/>
      <c r="R1027"/>
    </row>
    <row r="1028" spans="15:18" x14ac:dyDescent="0.25">
      <c r="O1028"/>
      <c r="P1028" s="29"/>
      <c r="R1028"/>
    </row>
    <row r="1029" spans="15:18" x14ac:dyDescent="0.25">
      <c r="O1029"/>
      <c r="P1029" s="29"/>
      <c r="R1029"/>
    </row>
    <row r="1030" spans="15:18" x14ac:dyDescent="0.25">
      <c r="O1030"/>
      <c r="P1030" s="29"/>
      <c r="R1030"/>
    </row>
    <row r="1031" spans="15:18" x14ac:dyDescent="0.25">
      <c r="O1031"/>
      <c r="P1031" s="29"/>
      <c r="R1031"/>
    </row>
    <row r="1032" spans="15:18" x14ac:dyDescent="0.25">
      <c r="O1032"/>
      <c r="P1032" s="29"/>
      <c r="R1032"/>
    </row>
    <row r="1033" spans="15:18" x14ac:dyDescent="0.25">
      <c r="O1033"/>
      <c r="P1033" s="29"/>
      <c r="R1033"/>
    </row>
    <row r="1034" spans="15:18" x14ac:dyDescent="0.25">
      <c r="O1034"/>
      <c r="P1034" s="29"/>
      <c r="R1034"/>
    </row>
    <row r="1035" spans="15:18" x14ac:dyDescent="0.25">
      <c r="O1035"/>
      <c r="P1035" s="29"/>
      <c r="R1035"/>
    </row>
    <row r="1036" spans="15:18" x14ac:dyDescent="0.25">
      <c r="O1036"/>
      <c r="P1036" s="29"/>
      <c r="R1036"/>
    </row>
    <row r="1037" spans="15:18" x14ac:dyDescent="0.25">
      <c r="O1037"/>
      <c r="P1037" s="29"/>
      <c r="R1037"/>
    </row>
    <row r="1038" spans="15:18" x14ac:dyDescent="0.25">
      <c r="O1038"/>
      <c r="P1038" s="29"/>
      <c r="R1038"/>
    </row>
    <row r="1039" spans="15:18" x14ac:dyDescent="0.25">
      <c r="O1039"/>
      <c r="P1039" s="29"/>
      <c r="R1039"/>
    </row>
    <row r="1040" spans="15:18" x14ac:dyDescent="0.25">
      <c r="O1040"/>
      <c r="P1040" s="29"/>
      <c r="R1040"/>
    </row>
    <row r="1041" spans="15:18" x14ac:dyDescent="0.25">
      <c r="O1041"/>
      <c r="P1041" s="29"/>
      <c r="R1041"/>
    </row>
    <row r="1042" spans="15:18" x14ac:dyDescent="0.25">
      <c r="O1042"/>
      <c r="P1042" s="29"/>
      <c r="R1042"/>
    </row>
    <row r="1043" spans="15:18" x14ac:dyDescent="0.25">
      <c r="O1043"/>
      <c r="P1043" s="29"/>
      <c r="R1043"/>
    </row>
    <row r="1044" spans="15:18" x14ac:dyDescent="0.25">
      <c r="O1044"/>
      <c r="P1044" s="29"/>
      <c r="R1044"/>
    </row>
    <row r="1045" spans="15:18" x14ac:dyDescent="0.25">
      <c r="O1045"/>
      <c r="P1045" s="29"/>
      <c r="R1045"/>
    </row>
    <row r="1046" spans="15:18" x14ac:dyDescent="0.25">
      <c r="O1046"/>
      <c r="P1046" s="29"/>
      <c r="R1046"/>
    </row>
    <row r="1047" spans="15:18" x14ac:dyDescent="0.25">
      <c r="O1047"/>
      <c r="P1047" s="29"/>
      <c r="R1047"/>
    </row>
    <row r="1048" spans="15:18" x14ac:dyDescent="0.25">
      <c r="O1048"/>
      <c r="P1048" s="29"/>
      <c r="R1048"/>
    </row>
    <row r="1049" spans="15:18" x14ac:dyDescent="0.25">
      <c r="O1049"/>
      <c r="P1049" s="29"/>
      <c r="R1049"/>
    </row>
    <row r="1050" spans="15:18" x14ac:dyDescent="0.25">
      <c r="O1050"/>
      <c r="P1050" s="29"/>
      <c r="R1050"/>
    </row>
    <row r="1051" spans="15:18" x14ac:dyDescent="0.25">
      <c r="O1051"/>
      <c r="P1051" s="29"/>
      <c r="R1051"/>
    </row>
    <row r="1052" spans="15:18" x14ac:dyDescent="0.25">
      <c r="O1052"/>
      <c r="P1052" s="29"/>
      <c r="R1052"/>
    </row>
    <row r="1053" spans="15:18" x14ac:dyDescent="0.25">
      <c r="O1053"/>
      <c r="P1053" s="29"/>
      <c r="R1053"/>
    </row>
    <row r="1054" spans="15:18" x14ac:dyDescent="0.25">
      <c r="O1054"/>
      <c r="P1054" s="29"/>
      <c r="R1054"/>
    </row>
    <row r="1055" spans="15:18" x14ac:dyDescent="0.25">
      <c r="O1055"/>
      <c r="P1055" s="29"/>
      <c r="R1055"/>
    </row>
    <row r="1056" spans="15:18" x14ac:dyDescent="0.25">
      <c r="O1056"/>
      <c r="P1056" s="29"/>
      <c r="R1056"/>
    </row>
    <row r="1057" spans="15:18" x14ac:dyDescent="0.25">
      <c r="O1057"/>
      <c r="P1057" s="29"/>
      <c r="R1057"/>
    </row>
    <row r="1058" spans="15:18" x14ac:dyDescent="0.25">
      <c r="O1058"/>
      <c r="P1058" s="29"/>
      <c r="R1058"/>
    </row>
    <row r="1059" spans="15:18" x14ac:dyDescent="0.25">
      <c r="O1059"/>
      <c r="P1059" s="29"/>
      <c r="R1059"/>
    </row>
    <row r="1060" spans="15:18" x14ac:dyDescent="0.25">
      <c r="O1060"/>
      <c r="P1060" s="29"/>
      <c r="R1060"/>
    </row>
    <row r="1061" spans="15:18" x14ac:dyDescent="0.25">
      <c r="O1061"/>
      <c r="P1061" s="29"/>
      <c r="R1061"/>
    </row>
    <row r="1062" spans="15:18" x14ac:dyDescent="0.25">
      <c r="O1062"/>
      <c r="P1062" s="29"/>
      <c r="R1062"/>
    </row>
    <row r="1063" spans="15:18" x14ac:dyDescent="0.25">
      <c r="O1063"/>
      <c r="P1063" s="29"/>
      <c r="R1063"/>
    </row>
    <row r="1064" spans="15:18" x14ac:dyDescent="0.25">
      <c r="O1064"/>
      <c r="P1064" s="29"/>
      <c r="R1064"/>
    </row>
    <row r="1065" spans="15:18" x14ac:dyDescent="0.25">
      <c r="O1065"/>
      <c r="P1065" s="29"/>
      <c r="R1065"/>
    </row>
    <row r="1066" spans="15:18" x14ac:dyDescent="0.25">
      <c r="O1066"/>
      <c r="P1066" s="29"/>
      <c r="R1066"/>
    </row>
    <row r="1067" spans="15:18" x14ac:dyDescent="0.25">
      <c r="O1067"/>
      <c r="P1067" s="29"/>
      <c r="R1067"/>
    </row>
    <row r="1068" spans="15:18" x14ac:dyDescent="0.25">
      <c r="O1068"/>
      <c r="P1068" s="29"/>
      <c r="R1068"/>
    </row>
    <row r="1069" spans="15:18" x14ac:dyDescent="0.25">
      <c r="O1069"/>
      <c r="P1069" s="29"/>
      <c r="R1069"/>
    </row>
    <row r="1070" spans="15:18" x14ac:dyDescent="0.25">
      <c r="O1070"/>
      <c r="P1070" s="29"/>
      <c r="R1070"/>
    </row>
    <row r="1071" spans="15:18" x14ac:dyDescent="0.25">
      <c r="O1071"/>
      <c r="P1071" s="29"/>
      <c r="R1071"/>
    </row>
    <row r="1072" spans="15:18" x14ac:dyDescent="0.25">
      <c r="O1072"/>
      <c r="P1072" s="29"/>
      <c r="R1072"/>
    </row>
    <row r="1073" spans="15:18" x14ac:dyDescent="0.25">
      <c r="O1073"/>
      <c r="P1073" s="29"/>
      <c r="R1073"/>
    </row>
    <row r="1074" spans="15:18" x14ac:dyDescent="0.25">
      <c r="O1074"/>
      <c r="P1074" s="29"/>
      <c r="R1074"/>
    </row>
    <row r="1075" spans="15:18" x14ac:dyDescent="0.25">
      <c r="O1075"/>
      <c r="P1075" s="29"/>
      <c r="R1075"/>
    </row>
    <row r="1076" spans="15:18" x14ac:dyDescent="0.25">
      <c r="O1076"/>
      <c r="P1076" s="29"/>
      <c r="R1076"/>
    </row>
    <row r="1077" spans="15:18" x14ac:dyDescent="0.25">
      <c r="O1077"/>
      <c r="P1077" s="29"/>
      <c r="R1077"/>
    </row>
    <row r="1078" spans="15:18" x14ac:dyDescent="0.25">
      <c r="O1078"/>
      <c r="P1078" s="29"/>
      <c r="R1078"/>
    </row>
    <row r="1079" spans="15:18" x14ac:dyDescent="0.25">
      <c r="O1079"/>
      <c r="P1079" s="29"/>
      <c r="R1079"/>
    </row>
    <row r="1080" spans="15:18" x14ac:dyDescent="0.25">
      <c r="O1080"/>
      <c r="P1080" s="29"/>
      <c r="R1080"/>
    </row>
    <row r="1081" spans="15:18" x14ac:dyDescent="0.25">
      <c r="O1081"/>
      <c r="P1081" s="29"/>
      <c r="R1081"/>
    </row>
    <row r="1082" spans="15:18" x14ac:dyDescent="0.25">
      <c r="O1082"/>
      <c r="P1082" s="29"/>
      <c r="R1082"/>
    </row>
    <row r="1083" spans="15:18" x14ac:dyDescent="0.25">
      <c r="O1083"/>
      <c r="P1083" s="29"/>
      <c r="R1083"/>
    </row>
    <row r="1084" spans="15:18" x14ac:dyDescent="0.25">
      <c r="O1084"/>
      <c r="P1084" s="29"/>
      <c r="R1084"/>
    </row>
    <row r="1085" spans="15:18" x14ac:dyDescent="0.25">
      <c r="O1085"/>
      <c r="P1085" s="29"/>
      <c r="R1085"/>
    </row>
    <row r="1086" spans="15:18" x14ac:dyDescent="0.25">
      <c r="O1086"/>
      <c r="P1086" s="29"/>
      <c r="R1086"/>
    </row>
    <row r="1087" spans="15:18" x14ac:dyDescent="0.25">
      <c r="O1087"/>
      <c r="P1087" s="29"/>
      <c r="R1087"/>
    </row>
    <row r="1088" spans="15:18" x14ac:dyDescent="0.25">
      <c r="O1088"/>
      <c r="P1088" s="29"/>
      <c r="R1088"/>
    </row>
    <row r="1089" spans="15:18" x14ac:dyDescent="0.25">
      <c r="O1089"/>
      <c r="P1089" s="29"/>
      <c r="R1089"/>
    </row>
    <row r="1090" spans="15:18" x14ac:dyDescent="0.25">
      <c r="O1090"/>
      <c r="P1090" s="29"/>
      <c r="R1090"/>
    </row>
    <row r="1091" spans="15:18" x14ac:dyDescent="0.25">
      <c r="O1091"/>
      <c r="P1091" s="29"/>
      <c r="R1091"/>
    </row>
    <row r="1092" spans="15:18" x14ac:dyDescent="0.25">
      <c r="O1092"/>
      <c r="P1092" s="29"/>
      <c r="R1092"/>
    </row>
    <row r="1093" spans="15:18" x14ac:dyDescent="0.25">
      <c r="O1093"/>
      <c r="P1093" s="29"/>
      <c r="R1093"/>
    </row>
    <row r="1094" spans="15:18" x14ac:dyDescent="0.25">
      <c r="O1094"/>
      <c r="P1094" s="29"/>
      <c r="R1094"/>
    </row>
    <row r="1095" spans="15:18" x14ac:dyDescent="0.25">
      <c r="O1095"/>
      <c r="P1095" s="29"/>
      <c r="R1095"/>
    </row>
    <row r="1096" spans="15:18" x14ac:dyDescent="0.25">
      <c r="O1096"/>
      <c r="P1096" s="29"/>
      <c r="R1096"/>
    </row>
    <row r="1097" spans="15:18" x14ac:dyDescent="0.25">
      <c r="O1097"/>
      <c r="P1097" s="29"/>
      <c r="R1097"/>
    </row>
    <row r="1098" spans="15:18" x14ac:dyDescent="0.25">
      <c r="O1098"/>
      <c r="P1098" s="29"/>
      <c r="R1098"/>
    </row>
    <row r="1099" spans="15:18" x14ac:dyDescent="0.25">
      <c r="O1099"/>
      <c r="P1099" s="29"/>
      <c r="R1099"/>
    </row>
    <row r="1100" spans="15:18" x14ac:dyDescent="0.25">
      <c r="O1100"/>
      <c r="P1100" s="29"/>
      <c r="R1100"/>
    </row>
    <row r="1101" spans="15:18" x14ac:dyDescent="0.25">
      <c r="O1101"/>
      <c r="P1101" s="29"/>
      <c r="R1101"/>
    </row>
    <row r="1102" spans="15:18" x14ac:dyDescent="0.25">
      <c r="O1102"/>
      <c r="P1102" s="29"/>
      <c r="R1102"/>
    </row>
    <row r="1103" spans="15:18" x14ac:dyDescent="0.25">
      <c r="O1103"/>
      <c r="P1103" s="29"/>
      <c r="R1103"/>
    </row>
    <row r="1104" spans="15:18" x14ac:dyDescent="0.25">
      <c r="O1104"/>
      <c r="P1104" s="29"/>
      <c r="R1104"/>
    </row>
    <row r="1105" spans="15:18" x14ac:dyDescent="0.25">
      <c r="O1105"/>
      <c r="P1105" s="29"/>
      <c r="R1105"/>
    </row>
    <row r="1106" spans="15:18" x14ac:dyDescent="0.25">
      <c r="O1106"/>
      <c r="P1106" s="29"/>
      <c r="R1106"/>
    </row>
    <row r="1107" spans="15:18" x14ac:dyDescent="0.25">
      <c r="O1107"/>
      <c r="P1107" s="29"/>
      <c r="R1107"/>
    </row>
    <row r="1108" spans="15:18" x14ac:dyDescent="0.25">
      <c r="O1108"/>
      <c r="P1108" s="29"/>
      <c r="R1108"/>
    </row>
    <row r="1109" spans="15:18" x14ac:dyDescent="0.25">
      <c r="O1109"/>
      <c r="P1109" s="29"/>
      <c r="R1109"/>
    </row>
    <row r="1110" spans="15:18" x14ac:dyDescent="0.25">
      <c r="O1110"/>
      <c r="P1110" s="29"/>
      <c r="R1110"/>
    </row>
    <row r="1111" spans="15:18" x14ac:dyDescent="0.25">
      <c r="O1111"/>
      <c r="P1111" s="29"/>
      <c r="R1111"/>
    </row>
    <row r="1112" spans="15:18" x14ac:dyDescent="0.25">
      <c r="O1112"/>
      <c r="P1112" s="29"/>
      <c r="R1112"/>
    </row>
    <row r="1113" spans="15:18" x14ac:dyDescent="0.25">
      <c r="O1113"/>
      <c r="P1113" s="29"/>
      <c r="R1113"/>
    </row>
    <row r="1114" spans="15:18" x14ac:dyDescent="0.25">
      <c r="O1114"/>
      <c r="P1114" s="29"/>
      <c r="R1114"/>
    </row>
    <row r="1115" spans="15:18" x14ac:dyDescent="0.25">
      <c r="O1115"/>
      <c r="P1115" s="29"/>
      <c r="R1115"/>
    </row>
    <row r="1116" spans="15:18" x14ac:dyDescent="0.25">
      <c r="O1116"/>
      <c r="P1116" s="29"/>
      <c r="R1116"/>
    </row>
    <row r="1117" spans="15:18" x14ac:dyDescent="0.25">
      <c r="O1117"/>
      <c r="P1117" s="29"/>
      <c r="R1117"/>
    </row>
    <row r="1118" spans="15:18" x14ac:dyDescent="0.25">
      <c r="O1118"/>
      <c r="P1118" s="29"/>
      <c r="R1118"/>
    </row>
    <row r="1119" spans="15:18" x14ac:dyDescent="0.25">
      <c r="O1119"/>
      <c r="P1119" s="29"/>
      <c r="R1119"/>
    </row>
    <row r="1120" spans="15:18" x14ac:dyDescent="0.25">
      <c r="O1120"/>
      <c r="P1120" s="29"/>
      <c r="R1120"/>
    </row>
    <row r="1121" spans="15:18" x14ac:dyDescent="0.25">
      <c r="O1121"/>
      <c r="P1121" s="29"/>
      <c r="R1121"/>
    </row>
    <row r="1122" spans="15:18" x14ac:dyDescent="0.25">
      <c r="O1122"/>
      <c r="P1122" s="29"/>
      <c r="R1122"/>
    </row>
    <row r="1123" spans="15:18" x14ac:dyDescent="0.25">
      <c r="O1123"/>
      <c r="P1123" s="29"/>
      <c r="R1123"/>
    </row>
    <row r="1124" spans="15:18" x14ac:dyDescent="0.25">
      <c r="O1124"/>
      <c r="P1124" s="29"/>
      <c r="R1124"/>
    </row>
    <row r="1125" spans="15:18" x14ac:dyDescent="0.25">
      <c r="O1125"/>
      <c r="P1125" s="29"/>
      <c r="R1125"/>
    </row>
    <row r="1126" spans="15:18" x14ac:dyDescent="0.25">
      <c r="O1126"/>
      <c r="P1126" s="29"/>
      <c r="R1126"/>
    </row>
    <row r="1127" spans="15:18" x14ac:dyDescent="0.25">
      <c r="O1127"/>
      <c r="P1127" s="29"/>
      <c r="R1127"/>
    </row>
    <row r="1128" spans="15:18" x14ac:dyDescent="0.25">
      <c r="O1128"/>
      <c r="P1128" s="29"/>
      <c r="R1128"/>
    </row>
    <row r="1129" spans="15:18" x14ac:dyDescent="0.25">
      <c r="O1129"/>
      <c r="P1129" s="29"/>
      <c r="R1129"/>
    </row>
    <row r="1130" spans="15:18" x14ac:dyDescent="0.25">
      <c r="O1130"/>
      <c r="P1130" s="29"/>
      <c r="R1130"/>
    </row>
    <row r="1131" spans="15:18" x14ac:dyDescent="0.25">
      <c r="O1131"/>
      <c r="P1131" s="29"/>
      <c r="R1131"/>
    </row>
    <row r="1132" spans="15:18" x14ac:dyDescent="0.25">
      <c r="O1132"/>
      <c r="P1132" s="29"/>
      <c r="R1132"/>
    </row>
    <row r="1133" spans="15:18" x14ac:dyDescent="0.25">
      <c r="O1133"/>
      <c r="P1133" s="29"/>
      <c r="R1133"/>
    </row>
    <row r="1134" spans="15:18" x14ac:dyDescent="0.25">
      <c r="O1134"/>
      <c r="P1134" s="29"/>
      <c r="R1134"/>
    </row>
    <row r="1135" spans="15:18" x14ac:dyDescent="0.25">
      <c r="O1135"/>
      <c r="P1135" s="29"/>
      <c r="R1135"/>
    </row>
    <row r="1136" spans="15:18" x14ac:dyDescent="0.25">
      <c r="O1136"/>
      <c r="P1136" s="29"/>
      <c r="R1136"/>
    </row>
    <row r="1137" spans="15:18" x14ac:dyDescent="0.25">
      <c r="O1137"/>
      <c r="P1137" s="29"/>
      <c r="R1137"/>
    </row>
    <row r="1138" spans="15:18" x14ac:dyDescent="0.25">
      <c r="O1138"/>
      <c r="P1138" s="29"/>
      <c r="R1138"/>
    </row>
    <row r="1139" spans="15:18" x14ac:dyDescent="0.25">
      <c r="O1139"/>
      <c r="P1139" s="29"/>
      <c r="R1139"/>
    </row>
    <row r="1140" spans="15:18" x14ac:dyDescent="0.25">
      <c r="O1140"/>
      <c r="P1140" s="29"/>
      <c r="R1140"/>
    </row>
    <row r="1141" spans="15:18" x14ac:dyDescent="0.25">
      <c r="O1141"/>
      <c r="P1141" s="29"/>
      <c r="R1141"/>
    </row>
    <row r="1142" spans="15:18" x14ac:dyDescent="0.25">
      <c r="O1142"/>
      <c r="P1142" s="29"/>
      <c r="R1142"/>
    </row>
    <row r="1143" spans="15:18" x14ac:dyDescent="0.25">
      <c r="O1143"/>
      <c r="P1143" s="29"/>
      <c r="R1143"/>
    </row>
    <row r="1144" spans="15:18" x14ac:dyDescent="0.25">
      <c r="O1144"/>
      <c r="P1144" s="29"/>
      <c r="R1144"/>
    </row>
    <row r="1145" spans="15:18" x14ac:dyDescent="0.25">
      <c r="O1145"/>
      <c r="P1145" s="29"/>
      <c r="R1145"/>
    </row>
    <row r="1146" spans="15:18" x14ac:dyDescent="0.25">
      <c r="O1146"/>
      <c r="P1146" s="29"/>
      <c r="R1146"/>
    </row>
    <row r="1147" spans="15:18" x14ac:dyDescent="0.25">
      <c r="O1147"/>
      <c r="P1147" s="29"/>
      <c r="R1147"/>
    </row>
    <row r="1148" spans="15:18" x14ac:dyDescent="0.25">
      <c r="O1148"/>
      <c r="P1148" s="29"/>
      <c r="R1148"/>
    </row>
    <row r="1149" spans="15:18" x14ac:dyDescent="0.25">
      <c r="O1149"/>
      <c r="P1149" s="29"/>
      <c r="R1149"/>
    </row>
    <row r="1150" spans="15:18" x14ac:dyDescent="0.25">
      <c r="O1150"/>
      <c r="P1150" s="29"/>
      <c r="R1150"/>
    </row>
    <row r="1151" spans="15:18" x14ac:dyDescent="0.25">
      <c r="O1151"/>
      <c r="P1151" s="29"/>
      <c r="R1151"/>
    </row>
    <row r="1152" spans="15:18" x14ac:dyDescent="0.25">
      <c r="O1152"/>
      <c r="P1152" s="29"/>
      <c r="R1152"/>
    </row>
    <row r="1153" spans="15:18" x14ac:dyDescent="0.25">
      <c r="O1153"/>
      <c r="P1153" s="29"/>
      <c r="R1153"/>
    </row>
    <row r="1154" spans="15:18" x14ac:dyDescent="0.25">
      <c r="O1154"/>
      <c r="P1154" s="29"/>
      <c r="R1154"/>
    </row>
    <row r="1155" spans="15:18" x14ac:dyDescent="0.25">
      <c r="O1155"/>
      <c r="P1155" s="29"/>
      <c r="R1155"/>
    </row>
    <row r="1156" spans="15:18" x14ac:dyDescent="0.25">
      <c r="O1156"/>
      <c r="P1156" s="29"/>
      <c r="R1156"/>
    </row>
    <row r="1157" spans="15:18" x14ac:dyDescent="0.25">
      <c r="O1157"/>
      <c r="P1157" s="29"/>
      <c r="R1157"/>
    </row>
    <row r="1158" spans="15:18" x14ac:dyDescent="0.25">
      <c r="O1158"/>
      <c r="P1158" s="29"/>
      <c r="R1158"/>
    </row>
    <row r="1159" spans="15:18" x14ac:dyDescent="0.25">
      <c r="O1159"/>
      <c r="P1159" s="29"/>
      <c r="R1159"/>
    </row>
    <row r="1160" spans="15:18" x14ac:dyDescent="0.25">
      <c r="O1160"/>
      <c r="P1160" s="29"/>
      <c r="R1160"/>
    </row>
    <row r="1161" spans="15:18" x14ac:dyDescent="0.25">
      <c r="O1161"/>
      <c r="P1161" s="29"/>
      <c r="R1161"/>
    </row>
    <row r="1162" spans="15:18" x14ac:dyDescent="0.25">
      <c r="O1162"/>
      <c r="P1162" s="29"/>
      <c r="R1162"/>
    </row>
    <row r="1163" spans="15:18" x14ac:dyDescent="0.25">
      <c r="O1163"/>
      <c r="P1163" s="29"/>
      <c r="R1163"/>
    </row>
    <row r="1164" spans="15:18" x14ac:dyDescent="0.25">
      <c r="O1164"/>
      <c r="P1164" s="29"/>
      <c r="R1164"/>
    </row>
    <row r="1165" spans="15:18" x14ac:dyDescent="0.25">
      <c r="O1165"/>
      <c r="P1165" s="29"/>
      <c r="R1165"/>
    </row>
    <row r="1166" spans="15:18" x14ac:dyDescent="0.25">
      <c r="O1166"/>
      <c r="P1166" s="29"/>
      <c r="R1166"/>
    </row>
    <row r="1167" spans="15:18" x14ac:dyDescent="0.25">
      <c r="O1167"/>
      <c r="P1167" s="29"/>
      <c r="R1167"/>
    </row>
    <row r="1168" spans="15:18" x14ac:dyDescent="0.25">
      <c r="O1168"/>
      <c r="P1168" s="29"/>
      <c r="R1168"/>
    </row>
    <row r="1169" spans="15:18" x14ac:dyDescent="0.25">
      <c r="O1169"/>
      <c r="P1169" s="29"/>
      <c r="R1169"/>
    </row>
    <row r="1170" spans="15:18" x14ac:dyDescent="0.25">
      <c r="O1170"/>
      <c r="P1170" s="29"/>
      <c r="R1170"/>
    </row>
    <row r="1171" spans="15:18" x14ac:dyDescent="0.25">
      <c r="O1171"/>
      <c r="P1171" s="29"/>
      <c r="R1171"/>
    </row>
    <row r="1172" spans="15:18" x14ac:dyDescent="0.25">
      <c r="O1172"/>
      <c r="P1172" s="29"/>
      <c r="R1172"/>
    </row>
    <row r="1173" spans="15:18" x14ac:dyDescent="0.25">
      <c r="O1173"/>
      <c r="P1173" s="29"/>
      <c r="R1173"/>
    </row>
    <row r="1174" spans="15:18" x14ac:dyDescent="0.25">
      <c r="O1174"/>
      <c r="P1174" s="29"/>
      <c r="R1174"/>
    </row>
    <row r="1175" spans="15:18" x14ac:dyDescent="0.25">
      <c r="O1175"/>
      <c r="P1175" s="29"/>
      <c r="R1175"/>
    </row>
    <row r="1176" spans="15:18" x14ac:dyDescent="0.25">
      <c r="O1176"/>
      <c r="P1176" s="29"/>
      <c r="R1176"/>
    </row>
    <row r="1177" spans="15:18" x14ac:dyDescent="0.25">
      <c r="O1177"/>
      <c r="P1177" s="29"/>
      <c r="R1177"/>
    </row>
    <row r="1178" spans="15:18" x14ac:dyDescent="0.25">
      <c r="O1178"/>
      <c r="P1178" s="29"/>
      <c r="R1178"/>
    </row>
    <row r="1179" spans="15:18" x14ac:dyDescent="0.25">
      <c r="O1179"/>
      <c r="P1179" s="29"/>
      <c r="R1179"/>
    </row>
    <row r="1180" spans="15:18" x14ac:dyDescent="0.25">
      <c r="O1180"/>
      <c r="P1180" s="29"/>
      <c r="R1180"/>
    </row>
    <row r="1181" spans="15:18" x14ac:dyDescent="0.25">
      <c r="O1181"/>
      <c r="P1181" s="29"/>
      <c r="R1181"/>
    </row>
    <row r="1182" spans="15:18" x14ac:dyDescent="0.25">
      <c r="O1182"/>
      <c r="P1182" s="29"/>
      <c r="R1182"/>
    </row>
    <row r="1183" spans="15:18" x14ac:dyDescent="0.25">
      <c r="O1183"/>
      <c r="P1183" s="29"/>
      <c r="R1183"/>
    </row>
    <row r="1184" spans="15:18" x14ac:dyDescent="0.25">
      <c r="O1184"/>
      <c r="P1184" s="29"/>
      <c r="R1184"/>
    </row>
    <row r="1185" spans="15:18" x14ac:dyDescent="0.25">
      <c r="O1185"/>
      <c r="P1185" s="29"/>
      <c r="R1185"/>
    </row>
    <row r="1186" spans="15:18" x14ac:dyDescent="0.25">
      <c r="O1186"/>
      <c r="P1186" s="29"/>
      <c r="R1186"/>
    </row>
    <row r="1187" spans="15:18" x14ac:dyDescent="0.25">
      <c r="O1187"/>
      <c r="P1187" s="29"/>
      <c r="R1187"/>
    </row>
    <row r="1188" spans="15:18" x14ac:dyDescent="0.25">
      <c r="O1188"/>
      <c r="P1188" s="29"/>
      <c r="R1188"/>
    </row>
    <row r="1189" spans="15:18" x14ac:dyDescent="0.25">
      <c r="O1189"/>
      <c r="P1189" s="29"/>
      <c r="R1189"/>
    </row>
    <row r="1190" spans="15:18" x14ac:dyDescent="0.25">
      <c r="O1190"/>
      <c r="P1190" s="29"/>
      <c r="R1190"/>
    </row>
    <row r="1191" spans="15:18" x14ac:dyDescent="0.25">
      <c r="O1191"/>
      <c r="P1191" s="29"/>
      <c r="R1191"/>
    </row>
    <row r="1192" spans="15:18" x14ac:dyDescent="0.25">
      <c r="O1192"/>
      <c r="P1192" s="29"/>
      <c r="R1192"/>
    </row>
    <row r="1193" spans="15:18" x14ac:dyDescent="0.25">
      <c r="O1193"/>
      <c r="P1193" s="29"/>
      <c r="R1193"/>
    </row>
    <row r="1194" spans="15:18" x14ac:dyDescent="0.25">
      <c r="O1194"/>
      <c r="P1194" s="29"/>
      <c r="R1194"/>
    </row>
    <row r="1195" spans="15:18" x14ac:dyDescent="0.25">
      <c r="O1195"/>
      <c r="P1195" s="29"/>
      <c r="R1195"/>
    </row>
    <row r="1196" spans="15:18" x14ac:dyDescent="0.25">
      <c r="O1196"/>
      <c r="P1196" s="29"/>
      <c r="R1196"/>
    </row>
    <row r="1197" spans="15:18" x14ac:dyDescent="0.25">
      <c r="O1197"/>
      <c r="P1197" s="29"/>
      <c r="R1197"/>
    </row>
    <row r="1198" spans="15:18" x14ac:dyDescent="0.25">
      <c r="O1198"/>
      <c r="P1198" s="29"/>
      <c r="R1198"/>
    </row>
    <row r="1199" spans="15:18" x14ac:dyDescent="0.25">
      <c r="O1199"/>
      <c r="P1199" s="29"/>
      <c r="R1199"/>
    </row>
    <row r="1200" spans="15:18" x14ac:dyDescent="0.25">
      <c r="O1200"/>
      <c r="P1200" s="29"/>
      <c r="R1200"/>
    </row>
    <row r="1201" spans="15:18" x14ac:dyDescent="0.25">
      <c r="O1201"/>
      <c r="P1201" s="29"/>
      <c r="R1201"/>
    </row>
    <row r="1202" spans="15:18" x14ac:dyDescent="0.25">
      <c r="O1202"/>
      <c r="P1202" s="29"/>
      <c r="R1202"/>
    </row>
    <row r="1203" spans="15:18" x14ac:dyDescent="0.25">
      <c r="O1203"/>
      <c r="P1203" s="29"/>
      <c r="R1203"/>
    </row>
    <row r="1204" spans="15:18" x14ac:dyDescent="0.25">
      <c r="O1204"/>
      <c r="P1204" s="29"/>
      <c r="R1204"/>
    </row>
    <row r="1205" spans="15:18" x14ac:dyDescent="0.25">
      <c r="O1205"/>
      <c r="P1205" s="29"/>
      <c r="R1205"/>
    </row>
    <row r="1206" spans="15:18" x14ac:dyDescent="0.25">
      <c r="O1206"/>
      <c r="P1206" s="29"/>
      <c r="R1206"/>
    </row>
    <row r="1207" spans="15:18" x14ac:dyDescent="0.25">
      <c r="O1207"/>
      <c r="P1207" s="29"/>
      <c r="R1207"/>
    </row>
    <row r="1208" spans="15:18" x14ac:dyDescent="0.25">
      <c r="O1208"/>
      <c r="P1208" s="29"/>
      <c r="R1208"/>
    </row>
    <row r="1209" spans="15:18" x14ac:dyDescent="0.25">
      <c r="O1209"/>
      <c r="P1209" s="29"/>
      <c r="R1209"/>
    </row>
    <row r="1210" spans="15:18" x14ac:dyDescent="0.25">
      <c r="O1210"/>
      <c r="P1210" s="29"/>
      <c r="R1210"/>
    </row>
    <row r="1211" spans="15:18" x14ac:dyDescent="0.25">
      <c r="O1211"/>
      <c r="P1211" s="29"/>
      <c r="R1211"/>
    </row>
    <row r="1212" spans="15:18" x14ac:dyDescent="0.25">
      <c r="O1212"/>
      <c r="P1212" s="29"/>
      <c r="R1212"/>
    </row>
    <row r="1213" spans="15:18" x14ac:dyDescent="0.25">
      <c r="O1213"/>
      <c r="P1213" s="29"/>
      <c r="R1213"/>
    </row>
    <row r="1214" spans="15:18" x14ac:dyDescent="0.25">
      <c r="O1214"/>
      <c r="P1214" s="29"/>
      <c r="R1214"/>
    </row>
    <row r="1215" spans="15:18" x14ac:dyDescent="0.25">
      <c r="O1215"/>
      <c r="P1215" s="29"/>
      <c r="R1215"/>
    </row>
    <row r="1216" spans="15:18" x14ac:dyDescent="0.25">
      <c r="O1216"/>
      <c r="P1216" s="29"/>
      <c r="R1216"/>
    </row>
    <row r="1217" spans="15:18" x14ac:dyDescent="0.25">
      <c r="O1217"/>
      <c r="P1217" s="29"/>
      <c r="R1217"/>
    </row>
    <row r="1218" spans="15:18" x14ac:dyDescent="0.25">
      <c r="O1218"/>
      <c r="P1218" s="29"/>
      <c r="R1218"/>
    </row>
    <row r="1219" spans="15:18" x14ac:dyDescent="0.25">
      <c r="O1219"/>
      <c r="P1219" s="29"/>
      <c r="R1219"/>
    </row>
    <row r="1220" spans="15:18" x14ac:dyDescent="0.25">
      <c r="O1220"/>
      <c r="P1220" s="29"/>
      <c r="R1220"/>
    </row>
    <row r="1221" spans="15:18" x14ac:dyDescent="0.25">
      <c r="O1221"/>
      <c r="P1221" s="29"/>
      <c r="R1221"/>
    </row>
    <row r="1222" spans="15:18" x14ac:dyDescent="0.25">
      <c r="O1222"/>
      <c r="P1222" s="29"/>
      <c r="R1222"/>
    </row>
    <row r="1223" spans="15:18" x14ac:dyDescent="0.25">
      <c r="O1223"/>
      <c r="P1223" s="29"/>
      <c r="R1223"/>
    </row>
    <row r="1224" spans="15:18" x14ac:dyDescent="0.25">
      <c r="O1224"/>
      <c r="P1224" s="29"/>
      <c r="R1224"/>
    </row>
    <row r="1225" spans="15:18" x14ac:dyDescent="0.25">
      <c r="O1225"/>
      <c r="P1225" s="29"/>
      <c r="R1225"/>
    </row>
    <row r="1226" spans="15:18" x14ac:dyDescent="0.25">
      <c r="O1226"/>
      <c r="P1226" s="29"/>
      <c r="R1226"/>
    </row>
    <row r="1227" spans="15:18" x14ac:dyDescent="0.25">
      <c r="O1227"/>
      <c r="P1227" s="29"/>
      <c r="R1227"/>
    </row>
    <row r="1228" spans="15:18" x14ac:dyDescent="0.25">
      <c r="O1228"/>
      <c r="P1228" s="29"/>
      <c r="R1228"/>
    </row>
    <row r="1229" spans="15:18" x14ac:dyDescent="0.25">
      <c r="O1229"/>
      <c r="P1229" s="29"/>
      <c r="R1229"/>
    </row>
    <row r="1230" spans="15:18" x14ac:dyDescent="0.25">
      <c r="O1230"/>
      <c r="P1230" s="29"/>
      <c r="R1230"/>
    </row>
    <row r="1231" spans="15:18" x14ac:dyDescent="0.25">
      <c r="O1231"/>
      <c r="P1231" s="29"/>
      <c r="R1231"/>
    </row>
    <row r="1232" spans="15:18" x14ac:dyDescent="0.25">
      <c r="O1232"/>
      <c r="P1232" s="29"/>
      <c r="R1232"/>
    </row>
    <row r="1233" spans="15:18" x14ac:dyDescent="0.25">
      <c r="O1233"/>
      <c r="P1233" s="29"/>
      <c r="R1233"/>
    </row>
    <row r="1234" spans="15:18" x14ac:dyDescent="0.25">
      <c r="O1234"/>
      <c r="P1234" s="29"/>
      <c r="R1234"/>
    </row>
    <row r="1235" spans="15:18" x14ac:dyDescent="0.25">
      <c r="O1235"/>
      <c r="P1235" s="29"/>
      <c r="R1235"/>
    </row>
    <row r="1236" spans="15:18" x14ac:dyDescent="0.25">
      <c r="O1236"/>
      <c r="P1236" s="29"/>
      <c r="R1236"/>
    </row>
    <row r="1237" spans="15:18" x14ac:dyDescent="0.25">
      <c r="O1237"/>
      <c r="P1237" s="29"/>
      <c r="R1237"/>
    </row>
    <row r="1238" spans="15:18" x14ac:dyDescent="0.25">
      <c r="O1238"/>
      <c r="P1238" s="29"/>
      <c r="R1238"/>
    </row>
    <row r="1239" spans="15:18" x14ac:dyDescent="0.25">
      <c r="O1239"/>
      <c r="P1239" s="29"/>
      <c r="R1239"/>
    </row>
    <row r="1240" spans="15:18" x14ac:dyDescent="0.25">
      <c r="O1240"/>
      <c r="P1240" s="29"/>
      <c r="R1240"/>
    </row>
    <row r="1241" spans="15:18" x14ac:dyDescent="0.25">
      <c r="O1241"/>
      <c r="P1241" s="29"/>
      <c r="R1241"/>
    </row>
    <row r="1242" spans="15:18" x14ac:dyDescent="0.25">
      <c r="O1242"/>
      <c r="P1242" s="29"/>
      <c r="R1242"/>
    </row>
    <row r="1243" spans="15:18" x14ac:dyDescent="0.25">
      <c r="O1243"/>
      <c r="P1243" s="29"/>
      <c r="R1243"/>
    </row>
    <row r="1244" spans="15:18" x14ac:dyDescent="0.25">
      <c r="O1244"/>
      <c r="P1244" s="29"/>
      <c r="R1244"/>
    </row>
    <row r="1245" spans="15:18" x14ac:dyDescent="0.25">
      <c r="O1245"/>
      <c r="P1245" s="29"/>
      <c r="R1245"/>
    </row>
    <row r="1246" spans="15:18" x14ac:dyDescent="0.25">
      <c r="O1246"/>
      <c r="P1246" s="29"/>
      <c r="R1246"/>
    </row>
    <row r="1247" spans="15:18" x14ac:dyDescent="0.25">
      <c r="O1247"/>
      <c r="P1247" s="29"/>
      <c r="R1247"/>
    </row>
    <row r="1248" spans="15:18" x14ac:dyDescent="0.25">
      <c r="O1248"/>
      <c r="P1248" s="29"/>
      <c r="R1248"/>
    </row>
    <row r="1249" spans="15:18" x14ac:dyDescent="0.25">
      <c r="O1249"/>
      <c r="P1249" s="29"/>
      <c r="R1249"/>
    </row>
    <row r="1250" spans="15:18" x14ac:dyDescent="0.25">
      <c r="O1250"/>
      <c r="P1250" s="29"/>
      <c r="R1250"/>
    </row>
    <row r="1251" spans="15:18" x14ac:dyDescent="0.25">
      <c r="O1251"/>
      <c r="P1251" s="29"/>
      <c r="R1251"/>
    </row>
    <row r="1252" spans="15:18" x14ac:dyDescent="0.25">
      <c r="O1252"/>
      <c r="P1252" s="29"/>
      <c r="R1252"/>
    </row>
    <row r="1253" spans="15:18" x14ac:dyDescent="0.25">
      <c r="O1253"/>
      <c r="P1253" s="29"/>
      <c r="R1253"/>
    </row>
    <row r="1254" spans="15:18" x14ac:dyDescent="0.25">
      <c r="O1254"/>
      <c r="P1254" s="29"/>
      <c r="R1254"/>
    </row>
    <row r="1255" spans="15:18" x14ac:dyDescent="0.25">
      <c r="O1255"/>
      <c r="P1255" s="29"/>
      <c r="R1255"/>
    </row>
    <row r="1256" spans="15:18" x14ac:dyDescent="0.25">
      <c r="O1256"/>
      <c r="P1256" s="29"/>
      <c r="R1256"/>
    </row>
    <row r="1257" spans="15:18" x14ac:dyDescent="0.25">
      <c r="O1257"/>
      <c r="P1257" s="29"/>
      <c r="R1257"/>
    </row>
    <row r="1258" spans="15:18" x14ac:dyDescent="0.25">
      <c r="O1258"/>
      <c r="P1258" s="29"/>
      <c r="R1258"/>
    </row>
    <row r="1259" spans="15:18" x14ac:dyDescent="0.25">
      <c r="O1259"/>
      <c r="P1259" s="29"/>
      <c r="R1259"/>
    </row>
    <row r="1260" spans="15:18" x14ac:dyDescent="0.25">
      <c r="O1260"/>
      <c r="P1260" s="29"/>
      <c r="R1260"/>
    </row>
    <row r="1261" spans="15:18" x14ac:dyDescent="0.25">
      <c r="O1261"/>
      <c r="P1261" s="29"/>
      <c r="R1261"/>
    </row>
    <row r="1262" spans="15:18" x14ac:dyDescent="0.25">
      <c r="O1262"/>
      <c r="P1262" s="29"/>
      <c r="R1262"/>
    </row>
    <row r="1263" spans="15:18" x14ac:dyDescent="0.25">
      <c r="O1263"/>
      <c r="P1263" s="29"/>
      <c r="R1263"/>
    </row>
    <row r="1264" spans="15:18" x14ac:dyDescent="0.25">
      <c r="O1264"/>
      <c r="P1264" s="29"/>
      <c r="R1264"/>
    </row>
    <row r="1265" spans="15:18" x14ac:dyDescent="0.25">
      <c r="O1265"/>
      <c r="P1265" s="29"/>
      <c r="R1265"/>
    </row>
    <row r="1266" spans="15:18" x14ac:dyDescent="0.25">
      <c r="O1266"/>
      <c r="P1266" s="29"/>
      <c r="R1266"/>
    </row>
    <row r="1267" spans="15:18" x14ac:dyDescent="0.25">
      <c r="O1267"/>
      <c r="P1267" s="29"/>
      <c r="R1267"/>
    </row>
    <row r="1268" spans="15:18" x14ac:dyDescent="0.25">
      <c r="O1268"/>
      <c r="P1268" s="29"/>
      <c r="R1268"/>
    </row>
    <row r="1269" spans="15:18" x14ac:dyDescent="0.25">
      <c r="O1269"/>
      <c r="P1269" s="29"/>
      <c r="R1269"/>
    </row>
    <row r="1270" spans="15:18" x14ac:dyDescent="0.25">
      <c r="O1270"/>
      <c r="P1270" s="29"/>
      <c r="R1270"/>
    </row>
    <row r="1271" spans="15:18" x14ac:dyDescent="0.25">
      <c r="O1271"/>
      <c r="P1271" s="29"/>
      <c r="R1271"/>
    </row>
    <row r="1272" spans="15:18" x14ac:dyDescent="0.25">
      <c r="O1272"/>
      <c r="P1272" s="29"/>
      <c r="R1272"/>
    </row>
    <row r="1273" spans="15:18" x14ac:dyDescent="0.25">
      <c r="O1273"/>
      <c r="P1273" s="29"/>
      <c r="R1273"/>
    </row>
    <row r="1274" spans="15:18" x14ac:dyDescent="0.25">
      <c r="O1274"/>
      <c r="P1274" s="29"/>
      <c r="R1274"/>
    </row>
    <row r="1275" spans="15:18" x14ac:dyDescent="0.25">
      <c r="O1275"/>
      <c r="P1275" s="29"/>
      <c r="R1275"/>
    </row>
    <row r="1276" spans="15:18" x14ac:dyDescent="0.25">
      <c r="O1276"/>
      <c r="P1276" s="29"/>
      <c r="R1276"/>
    </row>
    <row r="1277" spans="15:18" x14ac:dyDescent="0.25">
      <c r="O1277"/>
      <c r="P1277" s="29"/>
      <c r="R1277"/>
    </row>
    <row r="1278" spans="15:18" x14ac:dyDescent="0.25">
      <c r="O1278"/>
      <c r="P1278" s="29"/>
      <c r="R1278"/>
    </row>
    <row r="1279" spans="15:18" x14ac:dyDescent="0.25">
      <c r="O1279"/>
      <c r="P1279" s="29"/>
      <c r="R1279"/>
    </row>
    <row r="1280" spans="15:18" x14ac:dyDescent="0.25">
      <c r="O1280"/>
      <c r="P1280" s="29"/>
      <c r="R1280"/>
    </row>
    <row r="1281" spans="15:18" x14ac:dyDescent="0.25">
      <c r="O1281"/>
      <c r="P1281" s="29"/>
      <c r="R1281"/>
    </row>
    <row r="1282" spans="15:18" x14ac:dyDescent="0.25">
      <c r="O1282"/>
      <c r="P1282" s="29"/>
      <c r="R1282"/>
    </row>
    <row r="1283" spans="15:18" x14ac:dyDescent="0.25">
      <c r="O1283"/>
      <c r="P1283" s="29"/>
      <c r="R1283"/>
    </row>
    <row r="1284" spans="15:18" x14ac:dyDescent="0.25">
      <c r="O1284"/>
      <c r="P1284" s="29"/>
      <c r="R1284"/>
    </row>
    <row r="1285" spans="15:18" x14ac:dyDescent="0.25">
      <c r="O1285"/>
      <c r="P1285" s="29"/>
      <c r="R1285"/>
    </row>
    <row r="1286" spans="15:18" x14ac:dyDescent="0.25">
      <c r="O1286"/>
      <c r="P1286" s="29"/>
      <c r="R1286"/>
    </row>
    <row r="1287" spans="15:18" x14ac:dyDescent="0.25">
      <c r="O1287"/>
      <c r="P1287" s="29"/>
      <c r="R1287"/>
    </row>
    <row r="1288" spans="15:18" x14ac:dyDescent="0.25">
      <c r="O1288"/>
      <c r="P1288" s="29"/>
      <c r="R1288"/>
    </row>
    <row r="1289" spans="15:18" x14ac:dyDescent="0.25">
      <c r="O1289"/>
      <c r="P1289" s="29"/>
      <c r="R1289"/>
    </row>
    <row r="1290" spans="15:18" x14ac:dyDescent="0.25">
      <c r="O1290"/>
      <c r="P1290" s="29"/>
      <c r="R1290"/>
    </row>
    <row r="1291" spans="15:18" x14ac:dyDescent="0.25">
      <c r="O1291"/>
      <c r="P1291" s="29"/>
      <c r="R1291"/>
    </row>
    <row r="1292" spans="15:18" x14ac:dyDescent="0.25">
      <c r="O1292"/>
      <c r="P1292" s="29"/>
      <c r="R1292"/>
    </row>
    <row r="1293" spans="15:18" x14ac:dyDescent="0.25">
      <c r="O1293"/>
      <c r="P1293" s="29"/>
      <c r="R1293"/>
    </row>
    <row r="1294" spans="15:18" x14ac:dyDescent="0.25">
      <c r="O1294"/>
      <c r="P1294" s="29"/>
      <c r="R1294"/>
    </row>
    <row r="1295" spans="15:18" x14ac:dyDescent="0.25">
      <c r="O1295"/>
      <c r="P1295" s="29"/>
      <c r="R1295"/>
    </row>
    <row r="1296" spans="15:18" x14ac:dyDescent="0.25">
      <c r="O1296"/>
      <c r="P1296" s="29"/>
      <c r="R1296"/>
    </row>
    <row r="1297" spans="15:18" x14ac:dyDescent="0.25">
      <c r="O1297"/>
      <c r="P1297" s="29"/>
      <c r="R1297"/>
    </row>
    <row r="1298" spans="15:18" x14ac:dyDescent="0.25">
      <c r="O1298"/>
      <c r="P1298" s="29"/>
      <c r="R1298"/>
    </row>
    <row r="1299" spans="15:18" x14ac:dyDescent="0.25">
      <c r="O1299"/>
      <c r="P1299" s="29"/>
      <c r="R1299"/>
    </row>
    <row r="1300" spans="15:18" x14ac:dyDescent="0.25">
      <c r="O1300"/>
      <c r="P1300" s="29"/>
      <c r="R1300"/>
    </row>
    <row r="1301" spans="15:18" x14ac:dyDescent="0.25">
      <c r="O1301"/>
      <c r="P1301" s="29"/>
      <c r="R1301"/>
    </row>
    <row r="1302" spans="15:18" x14ac:dyDescent="0.25">
      <c r="O1302"/>
      <c r="P1302" s="29"/>
      <c r="R1302"/>
    </row>
    <row r="1303" spans="15:18" x14ac:dyDescent="0.25">
      <c r="O1303"/>
      <c r="P1303" s="29"/>
      <c r="R1303"/>
    </row>
    <row r="1304" spans="15:18" x14ac:dyDescent="0.25">
      <c r="O1304"/>
      <c r="P1304" s="29"/>
      <c r="R1304"/>
    </row>
    <row r="1305" spans="15:18" x14ac:dyDescent="0.25">
      <c r="O1305"/>
      <c r="P1305" s="29"/>
      <c r="R1305"/>
    </row>
    <row r="1306" spans="15:18" x14ac:dyDescent="0.25">
      <c r="O1306"/>
      <c r="P1306" s="29"/>
      <c r="R1306"/>
    </row>
    <row r="1307" spans="15:18" x14ac:dyDescent="0.25">
      <c r="O1307"/>
      <c r="P1307" s="29"/>
      <c r="R1307"/>
    </row>
    <row r="1308" spans="15:18" x14ac:dyDescent="0.25">
      <c r="O1308"/>
      <c r="P1308" s="29"/>
      <c r="R1308"/>
    </row>
    <row r="1309" spans="15:18" x14ac:dyDescent="0.25">
      <c r="O1309"/>
      <c r="P1309" s="29"/>
      <c r="R1309"/>
    </row>
    <row r="1310" spans="15:18" x14ac:dyDescent="0.25">
      <c r="O1310"/>
      <c r="P1310" s="29"/>
      <c r="R1310"/>
    </row>
    <row r="1311" spans="15:18" x14ac:dyDescent="0.25">
      <c r="O1311"/>
      <c r="P1311" s="29"/>
      <c r="R1311"/>
    </row>
    <row r="1312" spans="15:18" x14ac:dyDescent="0.25">
      <c r="O1312"/>
      <c r="P1312" s="29"/>
      <c r="R1312"/>
    </row>
    <row r="1313" spans="15:18" x14ac:dyDescent="0.25">
      <c r="O1313"/>
      <c r="P1313" s="29"/>
      <c r="R1313"/>
    </row>
    <row r="1314" spans="15:18" x14ac:dyDescent="0.25">
      <c r="O1314"/>
      <c r="P1314" s="29"/>
      <c r="R1314"/>
    </row>
    <row r="1315" spans="15:18" x14ac:dyDescent="0.25">
      <c r="O1315"/>
      <c r="P1315" s="29"/>
      <c r="R1315"/>
    </row>
    <row r="1316" spans="15:18" x14ac:dyDescent="0.25">
      <c r="O1316"/>
      <c r="P1316" s="29"/>
      <c r="R1316"/>
    </row>
    <row r="1317" spans="15:18" x14ac:dyDescent="0.25">
      <c r="O1317"/>
      <c r="P1317" s="29"/>
      <c r="R1317"/>
    </row>
    <row r="1318" spans="15:18" x14ac:dyDescent="0.25">
      <c r="O1318"/>
      <c r="P1318" s="29"/>
      <c r="R1318"/>
    </row>
    <row r="1319" spans="15:18" x14ac:dyDescent="0.25">
      <c r="O1319"/>
      <c r="P1319" s="29"/>
      <c r="R1319"/>
    </row>
    <row r="1320" spans="15:18" x14ac:dyDescent="0.25">
      <c r="O1320"/>
      <c r="P1320" s="29"/>
      <c r="R1320"/>
    </row>
    <row r="1321" spans="15:18" x14ac:dyDescent="0.25">
      <c r="O1321"/>
      <c r="P1321" s="29"/>
      <c r="R1321"/>
    </row>
    <row r="1322" spans="15:18" x14ac:dyDescent="0.25">
      <c r="O1322"/>
      <c r="P1322" s="29"/>
      <c r="R1322"/>
    </row>
    <row r="1323" spans="15:18" x14ac:dyDescent="0.25">
      <c r="O1323"/>
      <c r="P1323" s="29"/>
      <c r="R1323"/>
    </row>
    <row r="1324" spans="15:18" x14ac:dyDescent="0.25">
      <c r="O1324"/>
      <c r="P1324" s="29"/>
      <c r="R1324"/>
    </row>
    <row r="1325" spans="15:18" x14ac:dyDescent="0.25">
      <c r="O1325"/>
      <c r="P1325" s="29"/>
      <c r="R1325"/>
    </row>
    <row r="1326" spans="15:18" x14ac:dyDescent="0.25">
      <c r="O1326"/>
      <c r="P1326" s="29"/>
      <c r="R1326"/>
    </row>
    <row r="1327" spans="15:18" x14ac:dyDescent="0.25">
      <c r="O1327"/>
      <c r="P1327" s="29"/>
      <c r="R1327"/>
    </row>
    <row r="1328" spans="15:18" x14ac:dyDescent="0.25">
      <c r="O1328"/>
      <c r="P1328" s="29"/>
      <c r="R1328"/>
    </row>
    <row r="1329" spans="15:18" x14ac:dyDescent="0.25">
      <c r="O1329"/>
      <c r="P1329" s="29"/>
      <c r="R1329"/>
    </row>
    <row r="1330" spans="15:18" x14ac:dyDescent="0.25">
      <c r="O1330"/>
      <c r="P1330" s="29"/>
      <c r="R1330"/>
    </row>
    <row r="1331" spans="15:18" x14ac:dyDescent="0.25">
      <c r="O1331"/>
      <c r="P1331" s="29"/>
      <c r="R1331"/>
    </row>
    <row r="1332" spans="15:18" x14ac:dyDescent="0.25">
      <c r="O1332"/>
      <c r="P1332" s="29"/>
      <c r="R1332"/>
    </row>
    <row r="1333" spans="15:18" x14ac:dyDescent="0.25">
      <c r="O1333"/>
      <c r="P1333" s="29"/>
      <c r="R1333"/>
    </row>
    <row r="1334" spans="15:18" x14ac:dyDescent="0.25">
      <c r="O1334"/>
      <c r="P1334" s="29"/>
      <c r="R1334"/>
    </row>
    <row r="1335" spans="15:18" x14ac:dyDescent="0.25">
      <c r="O1335"/>
      <c r="P1335" s="29"/>
      <c r="R1335"/>
    </row>
    <row r="1336" spans="15:18" x14ac:dyDescent="0.25">
      <c r="O1336"/>
      <c r="P1336" s="29"/>
      <c r="R1336"/>
    </row>
    <row r="1337" spans="15:18" x14ac:dyDescent="0.25">
      <c r="O1337"/>
      <c r="P1337" s="29"/>
      <c r="R1337"/>
    </row>
    <row r="1338" spans="15:18" x14ac:dyDescent="0.25">
      <c r="O1338"/>
      <c r="P1338" s="29"/>
      <c r="R1338"/>
    </row>
    <row r="1339" spans="15:18" x14ac:dyDescent="0.25">
      <c r="O1339"/>
      <c r="P1339" s="29"/>
      <c r="R1339"/>
    </row>
    <row r="1340" spans="15:18" x14ac:dyDescent="0.25">
      <c r="O1340"/>
      <c r="P1340" s="29"/>
      <c r="R1340"/>
    </row>
    <row r="1341" spans="15:18" x14ac:dyDescent="0.25">
      <c r="O1341"/>
      <c r="P1341" s="29"/>
      <c r="R1341"/>
    </row>
    <row r="1342" spans="15:18" x14ac:dyDescent="0.25">
      <c r="O1342"/>
      <c r="P1342" s="29"/>
      <c r="R1342"/>
    </row>
    <row r="1343" spans="15:18" x14ac:dyDescent="0.25">
      <c r="O1343"/>
      <c r="P1343" s="29"/>
      <c r="R1343"/>
    </row>
    <row r="1344" spans="15:18" x14ac:dyDescent="0.25">
      <c r="O1344"/>
      <c r="P1344" s="29"/>
      <c r="R1344"/>
    </row>
    <row r="1345" spans="15:18" x14ac:dyDescent="0.25">
      <c r="O1345"/>
      <c r="P1345" s="29"/>
      <c r="R1345"/>
    </row>
    <row r="1346" spans="15:18" x14ac:dyDescent="0.25">
      <c r="O1346"/>
      <c r="P1346" s="29"/>
      <c r="R1346"/>
    </row>
    <row r="1347" spans="15:18" x14ac:dyDescent="0.25">
      <c r="O1347"/>
      <c r="P1347" s="29"/>
      <c r="R1347"/>
    </row>
    <row r="1348" spans="15:18" x14ac:dyDescent="0.25">
      <c r="O1348"/>
      <c r="P1348" s="29"/>
      <c r="R1348"/>
    </row>
    <row r="1349" spans="15:18" x14ac:dyDescent="0.25">
      <c r="O1349"/>
      <c r="P1349" s="29"/>
      <c r="R1349"/>
    </row>
    <row r="1350" spans="15:18" x14ac:dyDescent="0.25">
      <c r="O1350"/>
      <c r="P1350" s="29"/>
      <c r="R1350"/>
    </row>
    <row r="1351" spans="15:18" x14ac:dyDescent="0.25">
      <c r="O1351"/>
      <c r="P1351" s="29"/>
      <c r="R1351"/>
    </row>
    <row r="1352" spans="15:18" x14ac:dyDescent="0.25">
      <c r="O1352"/>
      <c r="P1352" s="29"/>
      <c r="R1352"/>
    </row>
    <row r="1353" spans="15:18" x14ac:dyDescent="0.25">
      <c r="O1353"/>
      <c r="P1353" s="29"/>
      <c r="R1353"/>
    </row>
    <row r="1354" spans="15:18" x14ac:dyDescent="0.25">
      <c r="O1354"/>
      <c r="P1354" s="29"/>
      <c r="R1354"/>
    </row>
    <row r="1355" spans="15:18" x14ac:dyDescent="0.25">
      <c r="O1355"/>
      <c r="P1355" s="29"/>
      <c r="R1355"/>
    </row>
    <row r="1356" spans="15:18" x14ac:dyDescent="0.25">
      <c r="O1356"/>
      <c r="P1356" s="29"/>
      <c r="R1356"/>
    </row>
    <row r="1357" spans="15:18" x14ac:dyDescent="0.25">
      <c r="O1357"/>
      <c r="P1357" s="29"/>
      <c r="R1357"/>
    </row>
    <row r="1358" spans="15:18" x14ac:dyDescent="0.25">
      <c r="O1358"/>
      <c r="P1358" s="29"/>
      <c r="R1358"/>
    </row>
    <row r="1359" spans="15:18" x14ac:dyDescent="0.25">
      <c r="O1359"/>
      <c r="P1359" s="29"/>
      <c r="R1359"/>
    </row>
    <row r="1360" spans="15:18" x14ac:dyDescent="0.25">
      <c r="O1360"/>
      <c r="P1360" s="29"/>
      <c r="R1360"/>
    </row>
    <row r="1361" spans="15:18" x14ac:dyDescent="0.25">
      <c r="O1361"/>
      <c r="P1361" s="29"/>
      <c r="R1361"/>
    </row>
    <row r="1362" spans="15:18" x14ac:dyDescent="0.25">
      <c r="O1362"/>
      <c r="P1362" s="29"/>
      <c r="R1362"/>
    </row>
    <row r="1363" spans="15:18" x14ac:dyDescent="0.25">
      <c r="O1363"/>
      <c r="P1363" s="29"/>
      <c r="R1363"/>
    </row>
    <row r="1364" spans="15:18" x14ac:dyDescent="0.25">
      <c r="O1364"/>
      <c r="P1364" s="29"/>
      <c r="R1364"/>
    </row>
    <row r="1365" spans="15:18" x14ac:dyDescent="0.25">
      <c r="O1365"/>
      <c r="P1365" s="29"/>
      <c r="R1365"/>
    </row>
    <row r="1366" spans="15:18" x14ac:dyDescent="0.25">
      <c r="O1366"/>
      <c r="P1366" s="29"/>
      <c r="R1366"/>
    </row>
    <row r="1367" spans="15:18" x14ac:dyDescent="0.25">
      <c r="O1367"/>
      <c r="P1367" s="29"/>
      <c r="R1367"/>
    </row>
    <row r="1368" spans="15:18" x14ac:dyDescent="0.25">
      <c r="O1368"/>
      <c r="P1368" s="29"/>
      <c r="R1368"/>
    </row>
    <row r="1369" spans="15:18" x14ac:dyDescent="0.25">
      <c r="O1369"/>
      <c r="P1369" s="29"/>
      <c r="R1369"/>
    </row>
    <row r="1370" spans="15:18" x14ac:dyDescent="0.25">
      <c r="O1370"/>
      <c r="P1370" s="29"/>
      <c r="R1370"/>
    </row>
    <row r="1371" spans="15:18" x14ac:dyDescent="0.25">
      <c r="O1371"/>
      <c r="P1371" s="29"/>
      <c r="R1371"/>
    </row>
    <row r="1372" spans="15:18" x14ac:dyDescent="0.25">
      <c r="O1372"/>
      <c r="P1372" s="29"/>
      <c r="R1372"/>
    </row>
    <row r="1373" spans="15:18" x14ac:dyDescent="0.25">
      <c r="O1373"/>
      <c r="P1373" s="29"/>
      <c r="R1373"/>
    </row>
    <row r="1374" spans="15:18" x14ac:dyDescent="0.25">
      <c r="O1374"/>
      <c r="P1374" s="29"/>
      <c r="R1374"/>
    </row>
    <row r="1375" spans="15:18" x14ac:dyDescent="0.25">
      <c r="O1375"/>
      <c r="P1375" s="29"/>
      <c r="R1375"/>
    </row>
    <row r="1376" spans="15:18" x14ac:dyDescent="0.25">
      <c r="O1376"/>
      <c r="P1376" s="29"/>
      <c r="R1376"/>
    </row>
    <row r="1377" spans="15:18" x14ac:dyDescent="0.25">
      <c r="O1377"/>
      <c r="P1377" s="29"/>
      <c r="R1377"/>
    </row>
    <row r="1378" spans="15:18" x14ac:dyDescent="0.25">
      <c r="O1378"/>
      <c r="P1378" s="29"/>
      <c r="R1378"/>
    </row>
    <row r="1379" spans="15:18" x14ac:dyDescent="0.25">
      <c r="O1379"/>
      <c r="P1379" s="29"/>
      <c r="R1379"/>
    </row>
    <row r="1380" spans="15:18" x14ac:dyDescent="0.25">
      <c r="O1380"/>
      <c r="P1380" s="29"/>
      <c r="R1380"/>
    </row>
    <row r="1381" spans="15:18" x14ac:dyDescent="0.25">
      <c r="O1381"/>
      <c r="P1381" s="29"/>
      <c r="R1381"/>
    </row>
    <row r="1382" spans="15:18" x14ac:dyDescent="0.25">
      <c r="O1382"/>
      <c r="P1382" s="29"/>
      <c r="R1382"/>
    </row>
    <row r="1383" spans="15:18" x14ac:dyDescent="0.25">
      <c r="O1383"/>
      <c r="P1383" s="29"/>
      <c r="R1383"/>
    </row>
    <row r="1384" spans="15:18" x14ac:dyDescent="0.25">
      <c r="O1384"/>
      <c r="P1384" s="29"/>
      <c r="R1384"/>
    </row>
    <row r="1385" spans="15:18" x14ac:dyDescent="0.25">
      <c r="O1385"/>
      <c r="P1385" s="29"/>
      <c r="R1385"/>
    </row>
    <row r="1386" spans="15:18" x14ac:dyDescent="0.25">
      <c r="O1386"/>
      <c r="P1386" s="29"/>
      <c r="R1386"/>
    </row>
    <row r="1387" spans="15:18" x14ac:dyDescent="0.25">
      <c r="O1387"/>
      <c r="P1387" s="29"/>
      <c r="R1387"/>
    </row>
    <row r="1388" spans="15:18" x14ac:dyDescent="0.25">
      <c r="O1388"/>
      <c r="P1388" s="29"/>
      <c r="R1388"/>
    </row>
    <row r="1389" spans="15:18" x14ac:dyDescent="0.25">
      <c r="O1389"/>
      <c r="P1389" s="29"/>
      <c r="R1389"/>
    </row>
    <row r="1390" spans="15:18" x14ac:dyDescent="0.25">
      <c r="O1390"/>
      <c r="P1390" s="29"/>
      <c r="R1390"/>
    </row>
    <row r="1391" spans="15:18" x14ac:dyDescent="0.25">
      <c r="O1391"/>
      <c r="P1391" s="29"/>
      <c r="R1391"/>
    </row>
    <row r="1392" spans="15:18" x14ac:dyDescent="0.25">
      <c r="O1392"/>
      <c r="P1392" s="29"/>
      <c r="R1392"/>
    </row>
    <row r="1393" spans="15:18" x14ac:dyDescent="0.25">
      <c r="O1393"/>
      <c r="P1393" s="29"/>
      <c r="R1393"/>
    </row>
    <row r="1394" spans="15:18" x14ac:dyDescent="0.25">
      <c r="O1394"/>
      <c r="P1394" s="29"/>
      <c r="R1394"/>
    </row>
    <row r="1395" spans="15:18" x14ac:dyDescent="0.25">
      <c r="O1395"/>
      <c r="P1395" s="29"/>
      <c r="R1395"/>
    </row>
    <row r="1396" spans="15:18" x14ac:dyDescent="0.25">
      <c r="O1396"/>
      <c r="P1396" s="29"/>
      <c r="R1396"/>
    </row>
    <row r="1397" spans="15:18" x14ac:dyDescent="0.25">
      <c r="O1397"/>
      <c r="P1397" s="29"/>
      <c r="R1397"/>
    </row>
    <row r="1398" spans="15:18" x14ac:dyDescent="0.25">
      <c r="O1398"/>
      <c r="P1398" s="29"/>
      <c r="R1398"/>
    </row>
    <row r="1399" spans="15:18" x14ac:dyDescent="0.25">
      <c r="O1399"/>
      <c r="P1399" s="29"/>
      <c r="R1399"/>
    </row>
    <row r="1400" spans="15:18" x14ac:dyDescent="0.25">
      <c r="O1400"/>
      <c r="P1400" s="29"/>
      <c r="R1400"/>
    </row>
    <row r="1401" spans="15:18" x14ac:dyDescent="0.25">
      <c r="O1401"/>
      <c r="P1401" s="29"/>
      <c r="R1401"/>
    </row>
    <row r="1402" spans="15:18" x14ac:dyDescent="0.25">
      <c r="O1402"/>
      <c r="P1402" s="29"/>
      <c r="R1402"/>
    </row>
    <row r="1403" spans="15:18" x14ac:dyDescent="0.25">
      <c r="O1403"/>
      <c r="P1403" s="29"/>
      <c r="R1403"/>
    </row>
    <row r="1404" spans="15:18" x14ac:dyDescent="0.25">
      <c r="O1404"/>
      <c r="P1404" s="29"/>
      <c r="R1404"/>
    </row>
    <row r="1405" spans="15:18" x14ac:dyDescent="0.25">
      <c r="O1405"/>
      <c r="P1405" s="29"/>
      <c r="R1405"/>
    </row>
    <row r="1406" spans="15:18" x14ac:dyDescent="0.25">
      <c r="O1406"/>
      <c r="P1406" s="29"/>
      <c r="R1406"/>
    </row>
    <row r="1407" spans="15:18" x14ac:dyDescent="0.25">
      <c r="O1407"/>
      <c r="P1407" s="29"/>
      <c r="R1407"/>
    </row>
    <row r="1408" spans="15:18" x14ac:dyDescent="0.25">
      <c r="O1408"/>
      <c r="P1408" s="29"/>
      <c r="R1408"/>
    </row>
    <row r="1409" spans="15:18" x14ac:dyDescent="0.25">
      <c r="O1409"/>
      <c r="P1409" s="29"/>
      <c r="R1409"/>
    </row>
    <row r="1410" spans="15:18" x14ac:dyDescent="0.25">
      <c r="O1410"/>
      <c r="P1410" s="29"/>
      <c r="R1410"/>
    </row>
    <row r="1411" spans="15:18" x14ac:dyDescent="0.25">
      <c r="O1411"/>
      <c r="P1411" s="29"/>
      <c r="R1411"/>
    </row>
    <row r="1412" spans="15:18" x14ac:dyDescent="0.25">
      <c r="O1412"/>
      <c r="P1412" s="29"/>
      <c r="R1412"/>
    </row>
    <row r="1413" spans="15:18" x14ac:dyDescent="0.25">
      <c r="O1413"/>
      <c r="P1413" s="29"/>
      <c r="R1413"/>
    </row>
    <row r="1414" spans="15:18" x14ac:dyDescent="0.25">
      <c r="O1414"/>
      <c r="P1414" s="29"/>
      <c r="R1414"/>
    </row>
    <row r="1415" spans="15:18" x14ac:dyDescent="0.25">
      <c r="O1415"/>
      <c r="P1415" s="29"/>
      <c r="R1415"/>
    </row>
    <row r="1416" spans="15:18" x14ac:dyDescent="0.25">
      <c r="O1416"/>
      <c r="P1416" s="29"/>
      <c r="R1416"/>
    </row>
    <row r="1417" spans="15:18" x14ac:dyDescent="0.25">
      <c r="O1417"/>
      <c r="P1417" s="29"/>
      <c r="R1417"/>
    </row>
    <row r="1418" spans="15:18" x14ac:dyDescent="0.25">
      <c r="O1418"/>
      <c r="P1418" s="29"/>
      <c r="R1418"/>
    </row>
    <row r="1419" spans="15:18" x14ac:dyDescent="0.25">
      <c r="O1419"/>
      <c r="P1419" s="29"/>
      <c r="R1419"/>
    </row>
    <row r="1420" spans="15:18" x14ac:dyDescent="0.25">
      <c r="O1420"/>
      <c r="P1420" s="29"/>
      <c r="R1420"/>
    </row>
    <row r="1421" spans="15:18" x14ac:dyDescent="0.25">
      <c r="O1421"/>
      <c r="P1421" s="29"/>
      <c r="R1421"/>
    </row>
    <row r="1422" spans="15:18" x14ac:dyDescent="0.25">
      <c r="O1422"/>
      <c r="P1422" s="29"/>
      <c r="R1422"/>
    </row>
    <row r="1423" spans="15:18" x14ac:dyDescent="0.25">
      <c r="O1423"/>
      <c r="P1423" s="29"/>
      <c r="R1423"/>
    </row>
    <row r="1424" spans="15:18" x14ac:dyDescent="0.25">
      <c r="O1424"/>
      <c r="P1424" s="29"/>
      <c r="R1424"/>
    </row>
    <row r="1425" spans="15:18" x14ac:dyDescent="0.25">
      <c r="O1425"/>
      <c r="P1425" s="29"/>
      <c r="R1425"/>
    </row>
    <row r="1426" spans="15:18" x14ac:dyDescent="0.25">
      <c r="O1426"/>
      <c r="P1426" s="29"/>
      <c r="R1426"/>
    </row>
    <row r="1427" spans="15:18" x14ac:dyDescent="0.25">
      <c r="O1427"/>
      <c r="P1427" s="29"/>
      <c r="R1427"/>
    </row>
    <row r="1428" spans="15:18" x14ac:dyDescent="0.25">
      <c r="O1428"/>
      <c r="P1428" s="29"/>
      <c r="R1428"/>
    </row>
    <row r="1429" spans="15:18" x14ac:dyDescent="0.25">
      <c r="O1429"/>
      <c r="P1429" s="29"/>
      <c r="R1429"/>
    </row>
    <row r="1430" spans="15:18" x14ac:dyDescent="0.25">
      <c r="O1430"/>
      <c r="P1430" s="29"/>
      <c r="R1430"/>
    </row>
    <row r="1431" spans="15:18" x14ac:dyDescent="0.25">
      <c r="O1431"/>
      <c r="P1431" s="29"/>
      <c r="R1431"/>
    </row>
    <row r="1432" spans="15:18" x14ac:dyDescent="0.25">
      <c r="O1432"/>
      <c r="P1432" s="29"/>
      <c r="R1432"/>
    </row>
    <row r="1433" spans="15:18" x14ac:dyDescent="0.25">
      <c r="O1433"/>
      <c r="P1433" s="29"/>
      <c r="R1433"/>
    </row>
    <row r="1434" spans="15:18" x14ac:dyDescent="0.25">
      <c r="O1434"/>
      <c r="P1434" s="29"/>
      <c r="R1434"/>
    </row>
    <row r="1435" spans="15:18" x14ac:dyDescent="0.25">
      <c r="O1435"/>
      <c r="P1435" s="29"/>
      <c r="R1435"/>
    </row>
    <row r="1436" spans="15:18" x14ac:dyDescent="0.25">
      <c r="O1436"/>
      <c r="P1436" s="29"/>
      <c r="R1436"/>
    </row>
    <row r="1437" spans="15:18" x14ac:dyDescent="0.25">
      <c r="O1437"/>
      <c r="P1437" s="29"/>
      <c r="R1437"/>
    </row>
    <row r="1438" spans="15:18" x14ac:dyDescent="0.25">
      <c r="O1438"/>
      <c r="P1438" s="29"/>
      <c r="R1438"/>
    </row>
    <row r="1439" spans="15:18" x14ac:dyDescent="0.25">
      <c r="O1439"/>
      <c r="P1439" s="29"/>
      <c r="R1439"/>
    </row>
    <row r="1440" spans="15:18" x14ac:dyDescent="0.25">
      <c r="O1440"/>
      <c r="P1440" s="29"/>
      <c r="R1440"/>
    </row>
    <row r="1441" spans="15:18" x14ac:dyDescent="0.25">
      <c r="O1441"/>
      <c r="P1441" s="29"/>
      <c r="R1441"/>
    </row>
    <row r="1442" spans="15:18" x14ac:dyDescent="0.25">
      <c r="O1442"/>
      <c r="P1442" s="29"/>
      <c r="R1442"/>
    </row>
    <row r="1443" spans="15:18" x14ac:dyDescent="0.25">
      <c r="O1443"/>
      <c r="P1443" s="29"/>
      <c r="R1443"/>
    </row>
    <row r="1444" spans="15:18" x14ac:dyDescent="0.25">
      <c r="O1444"/>
      <c r="P1444" s="29"/>
      <c r="R1444"/>
    </row>
    <row r="1445" spans="15:18" x14ac:dyDescent="0.25">
      <c r="O1445"/>
      <c r="P1445" s="29"/>
      <c r="R1445"/>
    </row>
    <row r="1446" spans="15:18" x14ac:dyDescent="0.25">
      <c r="O1446"/>
      <c r="P1446" s="29"/>
      <c r="R1446"/>
    </row>
    <row r="1447" spans="15:18" x14ac:dyDescent="0.25">
      <c r="O1447"/>
      <c r="P1447" s="29"/>
      <c r="R1447"/>
    </row>
    <row r="1448" spans="15:18" x14ac:dyDescent="0.25">
      <c r="O1448"/>
      <c r="P1448" s="29"/>
      <c r="R1448"/>
    </row>
    <row r="1449" spans="15:18" x14ac:dyDescent="0.25">
      <c r="O1449"/>
      <c r="P1449" s="29"/>
      <c r="R1449"/>
    </row>
    <row r="1450" spans="15:18" x14ac:dyDescent="0.25">
      <c r="O1450"/>
      <c r="P1450" s="29"/>
      <c r="R1450"/>
    </row>
    <row r="1451" spans="15:18" x14ac:dyDescent="0.25">
      <c r="O1451"/>
      <c r="P1451" s="29"/>
      <c r="R1451"/>
    </row>
    <row r="1452" spans="15:18" x14ac:dyDescent="0.25">
      <c r="O1452"/>
      <c r="P1452" s="29"/>
      <c r="R1452"/>
    </row>
    <row r="1453" spans="15:18" x14ac:dyDescent="0.25">
      <c r="O1453"/>
      <c r="P1453" s="29"/>
      <c r="R1453"/>
    </row>
    <row r="1454" spans="15:18" x14ac:dyDescent="0.25">
      <c r="O1454"/>
      <c r="P1454" s="29"/>
      <c r="R1454"/>
    </row>
    <row r="1455" spans="15:18" x14ac:dyDescent="0.25">
      <c r="O1455"/>
      <c r="P1455" s="29"/>
      <c r="R1455"/>
    </row>
    <row r="1456" spans="15:18" x14ac:dyDescent="0.25">
      <c r="O1456"/>
      <c r="P1456" s="29"/>
      <c r="R1456"/>
    </row>
    <row r="1457" spans="15:18" x14ac:dyDescent="0.25">
      <c r="O1457"/>
      <c r="P1457" s="29"/>
      <c r="R1457"/>
    </row>
    <row r="1458" spans="15:18" x14ac:dyDescent="0.25">
      <c r="O1458"/>
      <c r="P1458" s="29"/>
      <c r="R1458"/>
    </row>
    <row r="1459" spans="15:18" x14ac:dyDescent="0.25">
      <c r="O1459"/>
      <c r="P1459" s="29"/>
      <c r="R1459"/>
    </row>
    <row r="1460" spans="15:18" x14ac:dyDescent="0.25">
      <c r="O1460"/>
      <c r="P1460" s="29"/>
      <c r="R1460"/>
    </row>
    <row r="1461" spans="15:18" x14ac:dyDescent="0.25">
      <c r="O1461"/>
      <c r="P1461" s="29"/>
      <c r="R1461"/>
    </row>
    <row r="1462" spans="15:18" x14ac:dyDescent="0.25">
      <c r="O1462"/>
      <c r="P1462" s="29"/>
      <c r="R1462"/>
    </row>
    <row r="1463" spans="15:18" x14ac:dyDescent="0.25">
      <c r="O1463"/>
      <c r="P1463" s="29"/>
      <c r="R1463"/>
    </row>
    <row r="1464" spans="15:18" x14ac:dyDescent="0.25">
      <c r="O1464"/>
      <c r="P1464" s="29"/>
      <c r="R1464"/>
    </row>
    <row r="1465" spans="15:18" x14ac:dyDescent="0.25">
      <c r="O1465"/>
      <c r="P1465" s="29"/>
      <c r="R1465"/>
    </row>
    <row r="1466" spans="15:18" x14ac:dyDescent="0.25">
      <c r="O1466"/>
      <c r="P1466" s="29"/>
      <c r="R1466"/>
    </row>
    <row r="1467" spans="15:18" x14ac:dyDescent="0.25">
      <c r="O1467"/>
      <c r="P1467" s="29"/>
      <c r="R1467"/>
    </row>
    <row r="1468" spans="15:18" x14ac:dyDescent="0.25">
      <c r="O1468"/>
      <c r="P1468" s="29"/>
      <c r="R1468"/>
    </row>
    <row r="1469" spans="15:18" x14ac:dyDescent="0.25">
      <c r="O1469"/>
      <c r="P1469" s="29"/>
      <c r="R1469"/>
    </row>
    <row r="1470" spans="15:18" x14ac:dyDescent="0.25">
      <c r="O1470"/>
      <c r="P1470" s="29"/>
      <c r="R1470"/>
    </row>
    <row r="1471" spans="15:18" x14ac:dyDescent="0.25">
      <c r="O1471"/>
      <c r="P1471" s="29"/>
      <c r="R1471"/>
    </row>
    <row r="1472" spans="15:18" x14ac:dyDescent="0.25">
      <c r="O1472"/>
      <c r="P1472" s="29"/>
      <c r="R1472"/>
    </row>
    <row r="1473" spans="15:18" x14ac:dyDescent="0.25">
      <c r="O1473"/>
      <c r="P1473" s="29"/>
      <c r="R1473"/>
    </row>
    <row r="1474" spans="15:18" x14ac:dyDescent="0.25">
      <c r="O1474"/>
      <c r="P1474" s="29"/>
      <c r="R1474"/>
    </row>
    <row r="1475" spans="15:18" x14ac:dyDescent="0.25">
      <c r="O1475"/>
      <c r="P1475" s="29"/>
      <c r="R1475"/>
    </row>
    <row r="1476" spans="15:18" x14ac:dyDescent="0.25">
      <c r="O1476"/>
      <c r="P1476" s="29"/>
      <c r="R1476"/>
    </row>
    <row r="1477" spans="15:18" x14ac:dyDescent="0.25">
      <c r="O1477"/>
      <c r="P1477" s="29"/>
      <c r="R1477"/>
    </row>
    <row r="1478" spans="15:18" x14ac:dyDescent="0.25">
      <c r="O1478"/>
      <c r="P1478" s="29"/>
      <c r="R1478"/>
    </row>
    <row r="1479" spans="15:18" x14ac:dyDescent="0.25">
      <c r="O1479"/>
      <c r="P1479" s="29"/>
      <c r="R1479"/>
    </row>
    <row r="1480" spans="15:18" x14ac:dyDescent="0.25">
      <c r="O1480"/>
      <c r="P1480" s="29"/>
      <c r="R1480"/>
    </row>
    <row r="1481" spans="15:18" x14ac:dyDescent="0.25">
      <c r="O1481"/>
      <c r="P1481" s="29"/>
      <c r="R1481"/>
    </row>
    <row r="1482" spans="15:18" x14ac:dyDescent="0.25">
      <c r="O1482"/>
      <c r="P1482" s="29"/>
      <c r="R1482"/>
    </row>
    <row r="1483" spans="15:18" x14ac:dyDescent="0.25">
      <c r="O1483"/>
      <c r="P1483" s="29"/>
      <c r="R1483"/>
    </row>
    <row r="1484" spans="15:18" x14ac:dyDescent="0.25">
      <c r="O1484"/>
      <c r="P1484" s="29"/>
      <c r="R1484"/>
    </row>
    <row r="1485" spans="15:18" x14ac:dyDescent="0.25">
      <c r="O1485"/>
      <c r="P1485" s="29"/>
      <c r="R1485"/>
    </row>
    <row r="1486" spans="15:18" x14ac:dyDescent="0.25">
      <c r="O1486"/>
      <c r="P1486" s="29"/>
      <c r="R1486"/>
    </row>
    <row r="1487" spans="15:18" x14ac:dyDescent="0.25">
      <c r="O1487"/>
      <c r="P1487" s="29"/>
      <c r="R1487"/>
    </row>
    <row r="1488" spans="15:18" x14ac:dyDescent="0.25">
      <c r="O1488"/>
      <c r="P1488" s="29"/>
      <c r="R1488"/>
    </row>
    <row r="1489" spans="15:18" x14ac:dyDescent="0.25">
      <c r="O1489"/>
      <c r="P1489" s="29"/>
      <c r="R1489"/>
    </row>
    <row r="1490" spans="15:18" x14ac:dyDescent="0.25">
      <c r="O1490"/>
      <c r="P1490" s="29"/>
      <c r="R1490"/>
    </row>
    <row r="1491" spans="15:18" x14ac:dyDescent="0.25">
      <c r="O1491"/>
      <c r="P1491" s="29"/>
      <c r="R1491"/>
    </row>
    <row r="1492" spans="15:18" x14ac:dyDescent="0.25">
      <c r="O1492"/>
      <c r="P1492" s="29"/>
      <c r="R1492"/>
    </row>
    <row r="1493" spans="15:18" x14ac:dyDescent="0.25">
      <c r="O1493"/>
      <c r="P1493" s="29"/>
      <c r="R1493"/>
    </row>
    <row r="1494" spans="15:18" x14ac:dyDescent="0.25">
      <c r="O1494"/>
      <c r="P1494" s="29"/>
      <c r="R1494"/>
    </row>
    <row r="1495" spans="15:18" x14ac:dyDescent="0.25">
      <c r="O1495"/>
      <c r="P1495" s="29"/>
      <c r="R1495"/>
    </row>
    <row r="1496" spans="15:18" x14ac:dyDescent="0.25">
      <c r="O1496"/>
      <c r="P1496" s="29"/>
      <c r="R1496"/>
    </row>
    <row r="1497" spans="15:18" x14ac:dyDescent="0.25">
      <c r="O1497"/>
      <c r="P1497" s="29"/>
      <c r="R1497"/>
    </row>
    <row r="1498" spans="15:18" x14ac:dyDescent="0.25">
      <c r="O1498"/>
      <c r="P1498" s="29"/>
      <c r="R1498"/>
    </row>
    <row r="1499" spans="15:18" x14ac:dyDescent="0.25">
      <c r="O1499"/>
      <c r="P1499" s="29"/>
      <c r="R1499"/>
    </row>
    <row r="1500" spans="15:18" x14ac:dyDescent="0.25">
      <c r="O1500"/>
      <c r="P1500" s="29"/>
      <c r="R1500"/>
    </row>
    <row r="1501" spans="15:18" x14ac:dyDescent="0.25">
      <c r="O1501"/>
      <c r="P1501" s="29"/>
      <c r="R1501"/>
    </row>
    <row r="1502" spans="15:18" x14ac:dyDescent="0.25">
      <c r="O1502"/>
      <c r="P1502" s="29"/>
      <c r="R1502"/>
    </row>
    <row r="1503" spans="15:18" x14ac:dyDescent="0.25">
      <c r="O1503"/>
      <c r="P1503" s="29"/>
      <c r="R1503"/>
    </row>
    <row r="1504" spans="15:18" x14ac:dyDescent="0.25">
      <c r="O1504"/>
      <c r="P1504" s="29"/>
      <c r="R1504"/>
    </row>
    <row r="1505" spans="15:18" x14ac:dyDescent="0.25">
      <c r="O1505"/>
      <c r="P1505" s="29"/>
      <c r="R1505"/>
    </row>
    <row r="1506" spans="15:18" x14ac:dyDescent="0.25">
      <c r="O1506"/>
      <c r="P1506" s="29"/>
      <c r="R1506"/>
    </row>
    <row r="1507" spans="15:18" x14ac:dyDescent="0.25">
      <c r="O1507"/>
      <c r="P1507" s="29"/>
      <c r="R1507"/>
    </row>
    <row r="1508" spans="15:18" x14ac:dyDescent="0.25">
      <c r="O1508"/>
      <c r="P1508" s="29"/>
      <c r="R1508"/>
    </row>
    <row r="1509" spans="15:18" x14ac:dyDescent="0.25">
      <c r="O1509"/>
      <c r="P1509" s="29"/>
      <c r="R1509"/>
    </row>
    <row r="1510" spans="15:18" x14ac:dyDescent="0.25">
      <c r="O1510"/>
      <c r="P1510" s="29"/>
      <c r="R1510"/>
    </row>
    <row r="1511" spans="15:18" x14ac:dyDescent="0.25">
      <c r="O1511"/>
      <c r="P1511" s="29"/>
      <c r="R1511"/>
    </row>
    <row r="1512" spans="15:18" x14ac:dyDescent="0.25">
      <c r="O1512"/>
      <c r="P1512" s="29"/>
      <c r="R1512"/>
    </row>
    <row r="1513" spans="15:18" x14ac:dyDescent="0.25">
      <c r="O1513"/>
      <c r="P1513" s="29"/>
      <c r="R1513"/>
    </row>
    <row r="1514" spans="15:18" x14ac:dyDescent="0.25">
      <c r="O1514"/>
      <c r="P1514" s="29"/>
      <c r="R1514"/>
    </row>
    <row r="1515" spans="15:18" x14ac:dyDescent="0.25">
      <c r="O1515"/>
      <c r="P1515" s="29"/>
      <c r="R1515"/>
    </row>
    <row r="1516" spans="15:18" x14ac:dyDescent="0.25">
      <c r="O1516"/>
      <c r="P1516" s="29"/>
      <c r="R1516"/>
    </row>
    <row r="1517" spans="15:18" x14ac:dyDescent="0.25">
      <c r="O1517"/>
      <c r="P1517" s="29"/>
      <c r="R1517"/>
    </row>
    <row r="1518" spans="15:18" x14ac:dyDescent="0.25">
      <c r="O1518"/>
      <c r="P1518" s="29"/>
      <c r="R1518"/>
    </row>
    <row r="1519" spans="15:18" x14ac:dyDescent="0.25">
      <c r="O1519"/>
      <c r="P1519" s="29"/>
      <c r="R1519"/>
    </row>
    <row r="1520" spans="15:18" x14ac:dyDescent="0.25">
      <c r="O1520"/>
      <c r="P1520" s="29"/>
      <c r="R1520"/>
    </row>
    <row r="1521" spans="15:18" x14ac:dyDescent="0.25">
      <c r="O1521"/>
      <c r="P1521" s="29"/>
      <c r="R1521"/>
    </row>
    <row r="1522" spans="15:18" x14ac:dyDescent="0.25">
      <c r="O1522"/>
      <c r="P1522" s="29"/>
      <c r="R1522"/>
    </row>
    <row r="1523" spans="15:18" x14ac:dyDescent="0.25">
      <c r="O1523"/>
      <c r="P1523" s="29"/>
      <c r="R1523"/>
    </row>
    <row r="1524" spans="15:18" x14ac:dyDescent="0.25">
      <c r="O1524"/>
      <c r="P1524" s="29"/>
      <c r="R1524"/>
    </row>
    <row r="1525" spans="15:18" x14ac:dyDescent="0.25">
      <c r="O1525"/>
      <c r="P1525" s="29"/>
      <c r="R1525"/>
    </row>
    <row r="1526" spans="15:18" x14ac:dyDescent="0.25">
      <c r="O1526"/>
      <c r="P1526" s="29"/>
      <c r="R1526"/>
    </row>
    <row r="1527" spans="15:18" x14ac:dyDescent="0.25">
      <c r="O1527"/>
      <c r="P1527" s="29"/>
      <c r="R1527"/>
    </row>
    <row r="1528" spans="15:18" x14ac:dyDescent="0.25">
      <c r="O1528"/>
      <c r="P1528" s="29"/>
      <c r="R1528"/>
    </row>
    <row r="1529" spans="15:18" x14ac:dyDescent="0.25">
      <c r="O1529"/>
      <c r="P1529" s="29"/>
      <c r="R1529"/>
    </row>
    <row r="1530" spans="15:18" x14ac:dyDescent="0.25">
      <c r="O1530"/>
      <c r="P1530" s="29"/>
      <c r="R1530"/>
    </row>
    <row r="1531" spans="15:18" x14ac:dyDescent="0.25">
      <c r="O1531"/>
      <c r="P1531" s="29"/>
      <c r="R1531"/>
    </row>
    <row r="1532" spans="15:18" x14ac:dyDescent="0.25">
      <c r="O1532"/>
      <c r="P1532" s="29"/>
      <c r="R1532"/>
    </row>
    <row r="1533" spans="15:18" x14ac:dyDescent="0.25">
      <c r="O1533"/>
      <c r="P1533" s="29"/>
      <c r="R1533"/>
    </row>
    <row r="1534" spans="15:18" x14ac:dyDescent="0.25">
      <c r="O1534"/>
      <c r="P1534" s="29"/>
      <c r="R1534"/>
    </row>
    <row r="1535" spans="15:18" x14ac:dyDescent="0.25">
      <c r="O1535"/>
      <c r="P1535" s="29"/>
      <c r="R1535"/>
    </row>
    <row r="1536" spans="15:18" x14ac:dyDescent="0.25">
      <c r="O1536"/>
      <c r="P1536" s="29"/>
      <c r="R1536"/>
    </row>
    <row r="1537" spans="15:18" x14ac:dyDescent="0.25">
      <c r="O1537"/>
      <c r="P1537" s="29"/>
      <c r="R1537"/>
    </row>
    <row r="1538" spans="15:18" x14ac:dyDescent="0.25">
      <c r="O1538"/>
      <c r="P1538" s="29"/>
      <c r="R1538"/>
    </row>
    <row r="1539" spans="15:18" x14ac:dyDescent="0.25">
      <c r="O1539"/>
      <c r="P1539" s="29"/>
      <c r="R1539"/>
    </row>
    <row r="1540" spans="15:18" x14ac:dyDescent="0.25">
      <c r="O1540"/>
      <c r="P1540" s="29"/>
      <c r="R1540"/>
    </row>
    <row r="1541" spans="15:18" x14ac:dyDescent="0.25">
      <c r="O1541"/>
      <c r="P1541" s="29"/>
      <c r="R1541"/>
    </row>
    <row r="1542" spans="15:18" x14ac:dyDescent="0.25">
      <c r="O1542"/>
      <c r="P1542" s="29"/>
      <c r="R1542"/>
    </row>
    <row r="1543" spans="15:18" x14ac:dyDescent="0.25">
      <c r="O1543"/>
      <c r="P1543" s="29"/>
      <c r="R1543"/>
    </row>
    <row r="1544" spans="15:18" x14ac:dyDescent="0.25">
      <c r="O1544"/>
      <c r="P1544" s="29"/>
      <c r="R1544"/>
    </row>
    <row r="1545" spans="15:18" x14ac:dyDescent="0.25">
      <c r="O1545"/>
      <c r="P1545" s="29"/>
      <c r="R1545"/>
    </row>
    <row r="1546" spans="15:18" x14ac:dyDescent="0.25">
      <c r="O1546"/>
      <c r="P1546" s="29"/>
      <c r="R1546"/>
    </row>
    <row r="1547" spans="15:18" x14ac:dyDescent="0.25">
      <c r="O1547"/>
      <c r="P1547" s="29"/>
      <c r="R1547"/>
    </row>
    <row r="1548" spans="15:18" x14ac:dyDescent="0.25">
      <c r="O1548"/>
      <c r="P1548" s="29"/>
      <c r="R1548"/>
    </row>
    <row r="1549" spans="15:18" x14ac:dyDescent="0.25">
      <c r="O1549"/>
      <c r="P1549" s="29"/>
      <c r="R1549"/>
    </row>
    <row r="1550" spans="15:18" x14ac:dyDescent="0.25">
      <c r="O1550"/>
      <c r="P1550" s="29"/>
      <c r="R1550"/>
    </row>
    <row r="1551" spans="15:18" x14ac:dyDescent="0.25">
      <c r="O1551"/>
      <c r="P1551" s="29"/>
      <c r="R1551"/>
    </row>
    <row r="1552" spans="15:18" x14ac:dyDescent="0.25">
      <c r="O1552"/>
      <c r="P1552" s="29"/>
      <c r="R1552"/>
    </row>
    <row r="1553" spans="15:18" x14ac:dyDescent="0.25">
      <c r="O1553"/>
      <c r="P1553" s="29"/>
      <c r="R1553"/>
    </row>
    <row r="1554" spans="15:18" x14ac:dyDescent="0.25">
      <c r="O1554"/>
      <c r="P1554" s="29"/>
      <c r="R1554"/>
    </row>
    <row r="1555" spans="15:18" x14ac:dyDescent="0.25">
      <c r="O1555"/>
      <c r="P1555" s="29"/>
      <c r="R1555"/>
    </row>
    <row r="1556" spans="15:18" x14ac:dyDescent="0.25">
      <c r="O1556"/>
      <c r="P1556" s="29"/>
      <c r="R1556"/>
    </row>
    <row r="1557" spans="15:18" x14ac:dyDescent="0.25">
      <c r="O1557"/>
      <c r="P1557" s="29"/>
      <c r="R1557"/>
    </row>
    <row r="1558" spans="15:18" x14ac:dyDescent="0.25">
      <c r="O1558"/>
      <c r="P1558" s="29"/>
      <c r="R1558"/>
    </row>
    <row r="1559" spans="15:18" x14ac:dyDescent="0.25">
      <c r="O1559"/>
      <c r="P1559" s="29"/>
      <c r="R1559"/>
    </row>
    <row r="1560" spans="15:18" x14ac:dyDescent="0.25">
      <c r="O1560"/>
      <c r="P1560" s="29"/>
      <c r="R1560"/>
    </row>
    <row r="1561" spans="15:18" x14ac:dyDescent="0.25">
      <c r="O1561"/>
      <c r="P1561" s="29"/>
      <c r="R1561"/>
    </row>
    <row r="1562" spans="15:18" x14ac:dyDescent="0.25">
      <c r="O1562"/>
      <c r="P1562" s="29"/>
      <c r="R1562"/>
    </row>
    <row r="1563" spans="15:18" x14ac:dyDescent="0.25">
      <c r="O1563"/>
      <c r="P1563" s="29"/>
      <c r="R1563"/>
    </row>
    <row r="1564" spans="15:18" x14ac:dyDescent="0.25">
      <c r="O1564"/>
      <c r="P1564" s="29"/>
      <c r="R1564"/>
    </row>
    <row r="1565" spans="15:18" x14ac:dyDescent="0.25">
      <c r="O1565"/>
      <c r="P1565" s="29"/>
      <c r="R1565"/>
    </row>
    <row r="1566" spans="15:18" x14ac:dyDescent="0.25">
      <c r="O1566"/>
      <c r="P1566" s="29"/>
      <c r="R1566"/>
    </row>
    <row r="1567" spans="15:18" x14ac:dyDescent="0.25">
      <c r="O1567"/>
      <c r="P1567" s="29"/>
      <c r="R1567"/>
    </row>
    <row r="1568" spans="15:18" x14ac:dyDescent="0.25">
      <c r="O1568"/>
      <c r="P1568" s="29"/>
      <c r="R1568"/>
    </row>
    <row r="1569" spans="15:18" x14ac:dyDescent="0.25">
      <c r="O1569"/>
      <c r="P1569" s="29"/>
      <c r="R1569"/>
    </row>
    <row r="1570" spans="15:18" x14ac:dyDescent="0.25">
      <c r="O1570"/>
      <c r="P1570" s="29"/>
      <c r="R1570"/>
    </row>
    <row r="1571" spans="15:18" x14ac:dyDescent="0.25">
      <c r="O1571"/>
      <c r="P1571" s="29"/>
      <c r="R1571"/>
    </row>
    <row r="1572" spans="15:18" x14ac:dyDescent="0.25">
      <c r="O1572"/>
      <c r="P1572" s="29"/>
      <c r="R1572"/>
    </row>
    <row r="1573" spans="15:18" x14ac:dyDescent="0.25">
      <c r="O1573"/>
      <c r="P1573" s="29"/>
      <c r="R1573"/>
    </row>
    <row r="1574" spans="15:18" x14ac:dyDescent="0.25">
      <c r="O1574"/>
      <c r="P1574" s="29"/>
      <c r="R1574"/>
    </row>
    <row r="1575" spans="15:18" x14ac:dyDescent="0.25">
      <c r="O1575"/>
      <c r="P1575" s="29"/>
      <c r="R1575"/>
    </row>
    <row r="1576" spans="15:18" x14ac:dyDescent="0.25">
      <c r="O1576"/>
      <c r="P1576" s="29"/>
      <c r="R1576"/>
    </row>
    <row r="1577" spans="15:18" x14ac:dyDescent="0.25">
      <c r="O1577"/>
      <c r="P1577" s="29"/>
      <c r="R1577"/>
    </row>
    <row r="1578" spans="15:18" x14ac:dyDescent="0.25">
      <c r="O1578"/>
      <c r="P1578" s="29"/>
      <c r="R1578"/>
    </row>
    <row r="1579" spans="15:18" x14ac:dyDescent="0.25">
      <c r="O1579"/>
      <c r="P1579" s="29"/>
      <c r="R1579"/>
    </row>
    <row r="1580" spans="15:18" x14ac:dyDescent="0.25">
      <c r="O1580"/>
      <c r="P1580" s="29"/>
      <c r="R1580"/>
    </row>
    <row r="1581" spans="15:18" x14ac:dyDescent="0.25">
      <c r="O1581"/>
      <c r="P1581" s="29"/>
      <c r="R1581"/>
    </row>
    <row r="1582" spans="15:18" x14ac:dyDescent="0.25">
      <c r="O1582"/>
      <c r="P1582" s="29"/>
      <c r="R1582"/>
    </row>
    <row r="1583" spans="15:18" x14ac:dyDescent="0.25">
      <c r="O1583"/>
      <c r="P1583" s="29"/>
      <c r="R1583"/>
    </row>
    <row r="1584" spans="15:18" x14ac:dyDescent="0.25">
      <c r="O1584"/>
      <c r="P1584" s="29"/>
      <c r="R1584"/>
    </row>
    <row r="1585" spans="15:18" x14ac:dyDescent="0.25">
      <c r="O1585"/>
      <c r="P1585" s="29"/>
      <c r="R1585"/>
    </row>
    <row r="1586" spans="15:18" x14ac:dyDescent="0.25">
      <c r="O1586"/>
      <c r="P1586" s="29"/>
      <c r="R1586"/>
    </row>
    <row r="1587" spans="15:18" x14ac:dyDescent="0.25">
      <c r="O1587"/>
      <c r="P1587" s="29"/>
      <c r="R1587"/>
    </row>
    <row r="1588" spans="15:18" x14ac:dyDescent="0.25">
      <c r="O1588"/>
      <c r="P1588" s="29"/>
      <c r="R1588"/>
    </row>
    <row r="1589" spans="15:18" x14ac:dyDescent="0.25">
      <c r="O1589"/>
      <c r="P1589" s="29"/>
      <c r="R1589"/>
    </row>
    <row r="1590" spans="15:18" x14ac:dyDescent="0.25">
      <c r="O1590"/>
      <c r="P1590" s="29"/>
      <c r="R1590"/>
    </row>
    <row r="1591" spans="15:18" x14ac:dyDescent="0.25">
      <c r="O1591"/>
      <c r="P1591" s="29"/>
      <c r="R1591"/>
    </row>
    <row r="1592" spans="15:18" x14ac:dyDescent="0.25">
      <c r="O1592"/>
      <c r="P1592" s="29"/>
      <c r="R1592"/>
    </row>
    <row r="1593" spans="15:18" x14ac:dyDescent="0.25">
      <c r="O1593"/>
      <c r="P1593" s="29"/>
      <c r="R1593"/>
    </row>
    <row r="1594" spans="15:18" x14ac:dyDescent="0.25">
      <c r="O1594"/>
      <c r="P1594" s="29"/>
      <c r="R1594"/>
    </row>
    <row r="1595" spans="15:18" x14ac:dyDescent="0.25">
      <c r="O1595"/>
      <c r="P1595" s="29"/>
      <c r="R1595"/>
    </row>
    <row r="1596" spans="15:18" x14ac:dyDescent="0.25">
      <c r="O1596"/>
      <c r="P1596" s="29"/>
      <c r="R1596"/>
    </row>
    <row r="1597" spans="15:18" x14ac:dyDescent="0.25">
      <c r="O1597"/>
      <c r="P1597" s="29"/>
      <c r="R1597"/>
    </row>
    <row r="1598" spans="15:18" x14ac:dyDescent="0.25">
      <c r="O1598"/>
      <c r="P1598" s="29"/>
      <c r="R1598"/>
    </row>
    <row r="1599" spans="15:18" x14ac:dyDescent="0.25">
      <c r="O1599"/>
      <c r="P1599" s="29"/>
      <c r="R1599"/>
    </row>
    <row r="1600" spans="15:18" x14ac:dyDescent="0.25">
      <c r="O1600"/>
      <c r="P1600" s="29"/>
      <c r="R1600"/>
    </row>
    <row r="1601" spans="15:18" x14ac:dyDescent="0.25">
      <c r="O1601"/>
      <c r="P1601" s="29"/>
      <c r="R1601"/>
    </row>
    <row r="1602" spans="15:18" x14ac:dyDescent="0.25">
      <c r="O1602"/>
      <c r="P1602" s="29"/>
      <c r="R1602"/>
    </row>
    <row r="1603" spans="15:18" x14ac:dyDescent="0.25">
      <c r="O1603"/>
      <c r="P1603" s="29"/>
      <c r="R1603"/>
    </row>
    <row r="1604" spans="15:18" x14ac:dyDescent="0.25">
      <c r="O1604"/>
      <c r="P1604" s="29"/>
      <c r="R1604"/>
    </row>
    <row r="1605" spans="15:18" x14ac:dyDescent="0.25">
      <c r="O1605"/>
      <c r="P1605" s="29"/>
      <c r="R1605"/>
    </row>
    <row r="1606" spans="15:18" x14ac:dyDescent="0.25">
      <c r="O1606"/>
      <c r="P1606" s="29"/>
      <c r="R1606"/>
    </row>
    <row r="1607" spans="15:18" x14ac:dyDescent="0.25">
      <c r="O1607"/>
      <c r="P1607" s="29"/>
      <c r="R1607"/>
    </row>
    <row r="1608" spans="15:18" x14ac:dyDescent="0.25">
      <c r="O1608"/>
      <c r="P1608" s="29"/>
      <c r="R1608"/>
    </row>
    <row r="1609" spans="15:18" x14ac:dyDescent="0.25">
      <c r="O1609"/>
      <c r="P1609" s="29"/>
      <c r="R1609"/>
    </row>
    <row r="1610" spans="15:18" x14ac:dyDescent="0.25">
      <c r="O1610"/>
      <c r="P1610" s="29"/>
      <c r="R1610"/>
    </row>
    <row r="1611" spans="15:18" x14ac:dyDescent="0.25">
      <c r="O1611"/>
      <c r="P1611" s="29"/>
      <c r="R1611"/>
    </row>
    <row r="1612" spans="15:18" x14ac:dyDescent="0.25">
      <c r="O1612"/>
      <c r="P1612" s="29"/>
      <c r="R1612"/>
    </row>
    <row r="1613" spans="15:18" x14ac:dyDescent="0.25">
      <c r="O1613"/>
      <c r="P1613" s="29"/>
      <c r="R1613"/>
    </row>
    <row r="1614" spans="15:18" x14ac:dyDescent="0.25">
      <c r="O1614"/>
      <c r="P1614" s="29"/>
      <c r="R1614"/>
    </row>
    <row r="1615" spans="15:18" x14ac:dyDescent="0.25">
      <c r="O1615"/>
      <c r="P1615" s="29"/>
      <c r="R1615"/>
    </row>
    <row r="1616" spans="15:18" x14ac:dyDescent="0.25">
      <c r="O1616"/>
      <c r="P1616" s="29"/>
      <c r="R1616"/>
    </row>
    <row r="1617" spans="15:18" x14ac:dyDescent="0.25">
      <c r="O1617"/>
      <c r="P1617" s="29"/>
      <c r="R1617"/>
    </row>
    <row r="1618" spans="15:18" x14ac:dyDescent="0.25">
      <c r="O1618"/>
      <c r="P1618" s="29"/>
      <c r="R1618"/>
    </row>
    <row r="1619" spans="15:18" x14ac:dyDescent="0.25">
      <c r="O1619"/>
      <c r="P1619" s="29"/>
      <c r="R1619"/>
    </row>
    <row r="1620" spans="15:18" x14ac:dyDescent="0.25">
      <c r="O1620"/>
      <c r="P1620" s="29"/>
      <c r="R1620"/>
    </row>
    <row r="1621" spans="15:18" x14ac:dyDescent="0.25">
      <c r="O1621"/>
      <c r="P1621" s="29"/>
      <c r="R1621"/>
    </row>
    <row r="1622" spans="15:18" x14ac:dyDescent="0.25">
      <c r="O1622"/>
      <c r="P1622" s="29"/>
      <c r="R1622"/>
    </row>
    <row r="1623" spans="15:18" x14ac:dyDescent="0.25">
      <c r="O1623"/>
      <c r="P1623" s="29"/>
      <c r="R1623"/>
    </row>
    <row r="1624" spans="15:18" x14ac:dyDescent="0.25">
      <c r="O1624"/>
      <c r="P1624" s="29"/>
      <c r="R1624"/>
    </row>
    <row r="1625" spans="15:18" x14ac:dyDescent="0.25">
      <c r="O1625"/>
      <c r="P1625" s="29"/>
      <c r="R1625"/>
    </row>
    <row r="1626" spans="15:18" x14ac:dyDescent="0.25">
      <c r="O1626"/>
      <c r="P1626" s="29"/>
      <c r="R1626"/>
    </row>
    <row r="1627" spans="15:18" x14ac:dyDescent="0.25">
      <c r="O1627"/>
      <c r="P1627" s="29"/>
      <c r="R1627"/>
    </row>
    <row r="1628" spans="15:18" x14ac:dyDescent="0.25">
      <c r="O1628"/>
      <c r="P1628" s="29"/>
      <c r="R1628"/>
    </row>
    <row r="1629" spans="15:18" x14ac:dyDescent="0.25">
      <c r="O1629"/>
      <c r="P1629" s="29"/>
      <c r="R1629"/>
    </row>
    <row r="1630" spans="15:18" x14ac:dyDescent="0.25">
      <c r="O1630"/>
      <c r="P1630" s="29"/>
      <c r="R1630"/>
    </row>
    <row r="1631" spans="15:18" x14ac:dyDescent="0.25">
      <c r="O1631"/>
      <c r="P1631" s="29"/>
      <c r="R1631"/>
    </row>
    <row r="1632" spans="15:18" x14ac:dyDescent="0.25">
      <c r="O1632"/>
      <c r="P1632" s="29"/>
      <c r="R1632"/>
    </row>
    <row r="1633" spans="15:18" x14ac:dyDescent="0.25">
      <c r="O1633"/>
      <c r="P1633" s="29"/>
      <c r="R1633"/>
    </row>
    <row r="1634" spans="15:18" x14ac:dyDescent="0.25">
      <c r="O1634"/>
      <c r="P1634" s="29"/>
      <c r="R1634"/>
    </row>
    <row r="1635" spans="15:18" x14ac:dyDescent="0.25">
      <c r="O1635"/>
      <c r="P1635" s="29"/>
      <c r="R1635"/>
    </row>
    <row r="1636" spans="15:18" x14ac:dyDescent="0.25">
      <c r="O1636"/>
      <c r="P1636" s="29"/>
      <c r="R1636"/>
    </row>
    <row r="1637" spans="15:18" x14ac:dyDescent="0.25">
      <c r="O1637"/>
      <c r="P1637" s="29"/>
      <c r="R1637"/>
    </row>
    <row r="1638" spans="15:18" x14ac:dyDescent="0.25">
      <c r="O1638"/>
      <c r="P1638" s="29"/>
      <c r="R1638"/>
    </row>
    <row r="1639" spans="15:18" x14ac:dyDescent="0.25">
      <c r="O1639"/>
      <c r="P1639" s="29"/>
      <c r="R1639"/>
    </row>
    <row r="1640" spans="15:18" x14ac:dyDescent="0.25">
      <c r="O1640"/>
      <c r="P1640" s="29"/>
      <c r="R1640"/>
    </row>
    <row r="1641" spans="15:18" x14ac:dyDescent="0.25">
      <c r="O1641"/>
      <c r="P1641" s="29"/>
      <c r="R1641"/>
    </row>
    <row r="1642" spans="15:18" x14ac:dyDescent="0.25">
      <c r="O1642"/>
      <c r="P1642" s="29"/>
      <c r="R1642"/>
    </row>
    <row r="1643" spans="15:18" x14ac:dyDescent="0.25">
      <c r="O1643"/>
      <c r="P1643" s="29"/>
      <c r="R1643"/>
    </row>
    <row r="1644" spans="15:18" x14ac:dyDescent="0.25">
      <c r="O1644"/>
      <c r="P1644" s="29"/>
      <c r="R1644"/>
    </row>
    <row r="1645" spans="15:18" x14ac:dyDescent="0.25">
      <c r="O1645"/>
      <c r="P1645" s="29"/>
      <c r="R1645"/>
    </row>
    <row r="1646" spans="15:18" x14ac:dyDescent="0.25">
      <c r="O1646"/>
      <c r="P1646" s="29"/>
      <c r="R1646"/>
    </row>
    <row r="1647" spans="15:18" x14ac:dyDescent="0.25">
      <c r="O1647"/>
      <c r="P1647" s="29"/>
      <c r="R1647"/>
    </row>
    <row r="1648" spans="15:18" x14ac:dyDescent="0.25">
      <c r="O1648"/>
      <c r="P1648" s="29"/>
      <c r="R1648"/>
    </row>
    <row r="1649" spans="15:18" x14ac:dyDescent="0.25">
      <c r="O1649"/>
      <c r="P1649" s="29"/>
      <c r="R1649"/>
    </row>
    <row r="1650" spans="15:18" x14ac:dyDescent="0.25">
      <c r="O1650"/>
      <c r="P1650" s="29"/>
      <c r="R1650"/>
    </row>
    <row r="1651" spans="15:18" x14ac:dyDescent="0.25">
      <c r="O1651"/>
      <c r="P1651" s="29"/>
      <c r="R1651"/>
    </row>
    <row r="1652" spans="15:18" x14ac:dyDescent="0.25">
      <c r="O1652"/>
      <c r="P1652" s="29"/>
      <c r="R1652"/>
    </row>
    <row r="1653" spans="15:18" x14ac:dyDescent="0.25">
      <c r="O1653"/>
      <c r="P1653" s="29"/>
      <c r="R1653"/>
    </row>
    <row r="1654" spans="15:18" x14ac:dyDescent="0.25">
      <c r="O1654"/>
      <c r="P1654" s="29"/>
      <c r="R1654"/>
    </row>
    <row r="1655" spans="15:18" x14ac:dyDescent="0.25">
      <c r="O1655"/>
      <c r="P1655" s="29"/>
      <c r="R1655"/>
    </row>
    <row r="1656" spans="15:18" x14ac:dyDescent="0.25">
      <c r="O1656"/>
      <c r="P1656" s="29"/>
      <c r="R1656"/>
    </row>
    <row r="1657" spans="15:18" x14ac:dyDescent="0.25">
      <c r="O1657"/>
      <c r="P1657" s="29"/>
      <c r="R1657"/>
    </row>
    <row r="1658" spans="15:18" x14ac:dyDescent="0.25">
      <c r="O1658"/>
      <c r="P1658" s="29"/>
      <c r="R1658"/>
    </row>
    <row r="1659" spans="15:18" x14ac:dyDescent="0.25">
      <c r="O1659"/>
      <c r="P1659" s="29"/>
      <c r="R1659"/>
    </row>
    <row r="1660" spans="15:18" x14ac:dyDescent="0.25">
      <c r="O1660"/>
      <c r="P1660" s="29"/>
      <c r="R1660"/>
    </row>
    <row r="1661" spans="15:18" x14ac:dyDescent="0.25">
      <c r="O1661"/>
      <c r="P1661" s="29"/>
      <c r="R1661"/>
    </row>
    <row r="1662" spans="15:18" x14ac:dyDescent="0.25">
      <c r="O1662"/>
      <c r="P1662" s="29"/>
      <c r="R1662"/>
    </row>
    <row r="1663" spans="15:18" x14ac:dyDescent="0.25">
      <c r="O1663"/>
      <c r="P1663" s="29"/>
      <c r="R1663"/>
    </row>
    <row r="1664" spans="15:18" x14ac:dyDescent="0.25">
      <c r="O1664"/>
      <c r="P1664" s="29"/>
      <c r="R1664"/>
    </row>
    <row r="1665" spans="15:18" x14ac:dyDescent="0.25">
      <c r="O1665"/>
      <c r="P1665" s="29"/>
      <c r="R1665"/>
    </row>
    <row r="1666" spans="15:18" x14ac:dyDescent="0.25">
      <c r="O1666"/>
      <c r="P1666" s="29"/>
      <c r="R1666"/>
    </row>
    <row r="1667" spans="15:18" x14ac:dyDescent="0.25">
      <c r="O1667"/>
      <c r="P1667" s="29"/>
      <c r="R1667"/>
    </row>
    <row r="1668" spans="15:18" x14ac:dyDescent="0.25">
      <c r="O1668"/>
      <c r="P1668" s="29"/>
      <c r="R1668"/>
    </row>
    <row r="1669" spans="15:18" x14ac:dyDescent="0.25">
      <c r="O1669"/>
      <c r="P1669" s="29"/>
      <c r="R1669"/>
    </row>
    <row r="1670" spans="15:18" x14ac:dyDescent="0.25">
      <c r="O1670"/>
      <c r="P1670" s="29"/>
      <c r="R1670"/>
    </row>
    <row r="1671" spans="15:18" x14ac:dyDescent="0.25">
      <c r="O1671"/>
      <c r="P1671" s="29"/>
      <c r="R1671"/>
    </row>
    <row r="1672" spans="15:18" x14ac:dyDescent="0.25">
      <c r="O1672"/>
      <c r="P1672" s="29"/>
      <c r="R1672"/>
    </row>
    <row r="1673" spans="15:18" x14ac:dyDescent="0.25">
      <c r="O1673"/>
      <c r="P1673" s="29"/>
      <c r="R1673"/>
    </row>
    <row r="1674" spans="15:18" x14ac:dyDescent="0.25">
      <c r="O1674"/>
      <c r="P1674" s="29"/>
      <c r="R1674"/>
    </row>
    <row r="1675" spans="15:18" x14ac:dyDescent="0.25">
      <c r="O1675"/>
      <c r="P1675" s="29"/>
      <c r="R1675"/>
    </row>
    <row r="1676" spans="15:18" x14ac:dyDescent="0.25">
      <c r="O1676"/>
      <c r="P1676" s="29"/>
      <c r="R1676"/>
    </row>
    <row r="1677" spans="15:18" x14ac:dyDescent="0.25">
      <c r="O1677"/>
      <c r="P1677" s="29"/>
      <c r="R1677"/>
    </row>
    <row r="1678" spans="15:18" x14ac:dyDescent="0.25">
      <c r="O1678"/>
      <c r="P1678" s="29"/>
      <c r="R1678"/>
    </row>
    <row r="1679" spans="15:18" x14ac:dyDescent="0.25">
      <c r="O1679"/>
      <c r="P1679" s="29"/>
      <c r="R1679"/>
    </row>
    <row r="1680" spans="15:18" x14ac:dyDescent="0.25">
      <c r="O1680"/>
      <c r="P1680" s="29"/>
      <c r="R1680"/>
    </row>
    <row r="1681" spans="15:18" x14ac:dyDescent="0.25">
      <c r="O1681"/>
      <c r="P1681" s="29"/>
      <c r="R1681"/>
    </row>
    <row r="1682" spans="15:18" x14ac:dyDescent="0.25">
      <c r="O1682"/>
      <c r="P1682" s="29"/>
      <c r="R1682"/>
    </row>
    <row r="1683" spans="15:18" x14ac:dyDescent="0.25">
      <c r="O1683"/>
      <c r="P1683" s="29"/>
      <c r="R1683"/>
    </row>
    <row r="1684" spans="15:18" x14ac:dyDescent="0.25">
      <c r="O1684"/>
      <c r="P1684" s="29"/>
      <c r="R1684"/>
    </row>
    <row r="1685" spans="15:18" x14ac:dyDescent="0.25">
      <c r="O1685"/>
      <c r="P1685" s="29"/>
      <c r="R1685"/>
    </row>
    <row r="1686" spans="15:18" x14ac:dyDescent="0.25">
      <c r="O1686"/>
      <c r="P1686" s="29"/>
      <c r="R1686"/>
    </row>
    <row r="1687" spans="15:18" x14ac:dyDescent="0.25">
      <c r="O1687"/>
      <c r="P1687" s="29"/>
      <c r="R1687"/>
    </row>
    <row r="1688" spans="15:18" x14ac:dyDescent="0.25">
      <c r="O1688"/>
      <c r="P1688" s="29"/>
      <c r="R1688"/>
    </row>
    <row r="1689" spans="15:18" x14ac:dyDescent="0.25">
      <c r="O1689"/>
      <c r="P1689" s="29"/>
      <c r="R1689"/>
    </row>
    <row r="1690" spans="15:18" x14ac:dyDescent="0.25">
      <c r="O1690"/>
      <c r="P1690" s="29"/>
      <c r="R1690"/>
    </row>
    <row r="1691" spans="15:18" x14ac:dyDescent="0.25">
      <c r="O1691"/>
      <c r="P1691" s="29"/>
      <c r="R1691"/>
    </row>
    <row r="1692" spans="15:18" x14ac:dyDescent="0.25">
      <c r="O1692"/>
      <c r="P1692" s="29"/>
      <c r="R1692"/>
    </row>
    <row r="1693" spans="15:18" x14ac:dyDescent="0.25">
      <c r="O1693"/>
      <c r="P1693" s="29"/>
      <c r="R1693"/>
    </row>
    <row r="1694" spans="15:18" x14ac:dyDescent="0.25">
      <c r="O1694"/>
      <c r="P1694" s="29"/>
      <c r="R1694"/>
    </row>
    <row r="1695" spans="15:18" x14ac:dyDescent="0.25">
      <c r="O1695"/>
      <c r="P1695" s="29"/>
      <c r="R1695"/>
    </row>
    <row r="1696" spans="15:18" x14ac:dyDescent="0.25">
      <c r="O1696"/>
      <c r="P1696" s="29"/>
      <c r="R1696"/>
    </row>
    <row r="1697" spans="15:18" x14ac:dyDescent="0.25">
      <c r="O1697"/>
      <c r="P1697" s="29"/>
      <c r="R1697"/>
    </row>
    <row r="1698" spans="15:18" x14ac:dyDescent="0.25">
      <c r="O1698"/>
      <c r="P1698" s="29"/>
      <c r="R1698"/>
    </row>
    <row r="1699" spans="15:18" x14ac:dyDescent="0.25">
      <c r="O1699"/>
      <c r="P1699" s="29"/>
      <c r="R1699"/>
    </row>
    <row r="1700" spans="15:18" x14ac:dyDescent="0.25">
      <c r="O1700"/>
      <c r="P1700" s="29"/>
      <c r="R1700"/>
    </row>
    <row r="1701" spans="15:18" x14ac:dyDescent="0.25">
      <c r="O1701"/>
      <c r="P1701" s="29"/>
      <c r="R1701"/>
    </row>
    <row r="1702" spans="15:18" x14ac:dyDescent="0.25">
      <c r="O1702"/>
      <c r="P1702" s="29"/>
      <c r="R1702"/>
    </row>
    <row r="1703" spans="15:18" x14ac:dyDescent="0.25">
      <c r="O1703"/>
      <c r="P1703" s="29"/>
      <c r="R1703"/>
    </row>
    <row r="1704" spans="15:18" x14ac:dyDescent="0.25">
      <c r="O1704"/>
      <c r="P1704" s="29"/>
      <c r="R1704"/>
    </row>
    <row r="1705" spans="15:18" x14ac:dyDescent="0.25">
      <c r="O1705"/>
      <c r="P1705" s="29"/>
      <c r="R1705"/>
    </row>
    <row r="1706" spans="15:18" x14ac:dyDescent="0.25">
      <c r="O1706"/>
      <c r="P1706" s="29"/>
      <c r="R1706"/>
    </row>
    <row r="1707" spans="15:18" x14ac:dyDescent="0.25">
      <c r="O1707"/>
      <c r="P1707" s="29"/>
      <c r="R1707"/>
    </row>
    <row r="1708" spans="15:18" x14ac:dyDescent="0.25">
      <c r="O1708"/>
      <c r="P1708" s="29"/>
      <c r="R1708"/>
    </row>
    <row r="1709" spans="15:18" x14ac:dyDescent="0.25">
      <c r="O1709"/>
      <c r="P1709" s="29"/>
      <c r="R1709"/>
    </row>
    <row r="1710" spans="15:18" x14ac:dyDescent="0.25">
      <c r="O1710"/>
      <c r="P1710" s="29"/>
      <c r="R1710"/>
    </row>
    <row r="1711" spans="15:18" x14ac:dyDescent="0.25">
      <c r="O1711"/>
      <c r="P1711" s="29"/>
      <c r="R1711"/>
    </row>
    <row r="1712" spans="15:18" x14ac:dyDescent="0.25">
      <c r="O1712"/>
      <c r="P1712" s="29"/>
      <c r="R1712"/>
    </row>
    <row r="1713" spans="15:18" x14ac:dyDescent="0.25">
      <c r="O1713"/>
      <c r="P1713" s="29"/>
      <c r="R1713"/>
    </row>
    <row r="1714" spans="15:18" x14ac:dyDescent="0.25">
      <c r="O1714"/>
      <c r="P1714" s="29"/>
      <c r="R1714"/>
    </row>
    <row r="1715" spans="15:18" x14ac:dyDescent="0.25">
      <c r="O1715"/>
      <c r="P1715" s="29"/>
      <c r="R1715"/>
    </row>
    <row r="1716" spans="15:18" x14ac:dyDescent="0.25">
      <c r="O1716"/>
      <c r="P1716" s="29"/>
      <c r="R1716"/>
    </row>
    <row r="1717" spans="15:18" x14ac:dyDescent="0.25">
      <c r="O1717"/>
      <c r="P1717" s="29"/>
      <c r="R1717"/>
    </row>
    <row r="1718" spans="15:18" x14ac:dyDescent="0.25">
      <c r="O1718"/>
      <c r="P1718" s="29"/>
      <c r="R1718"/>
    </row>
    <row r="1719" spans="15:18" x14ac:dyDescent="0.25">
      <c r="O1719"/>
      <c r="P1719" s="29"/>
      <c r="R1719"/>
    </row>
    <row r="1720" spans="15:18" x14ac:dyDescent="0.25">
      <c r="O1720"/>
      <c r="P1720" s="29"/>
      <c r="R1720"/>
    </row>
    <row r="1721" spans="15:18" x14ac:dyDescent="0.25">
      <c r="O1721"/>
      <c r="P1721" s="29"/>
      <c r="R1721"/>
    </row>
    <row r="1722" spans="15:18" x14ac:dyDescent="0.25">
      <c r="O1722"/>
      <c r="P1722" s="29"/>
      <c r="R1722"/>
    </row>
    <row r="1723" spans="15:18" x14ac:dyDescent="0.25">
      <c r="O1723"/>
      <c r="P1723" s="29"/>
      <c r="R1723"/>
    </row>
    <row r="1724" spans="15:18" x14ac:dyDescent="0.25">
      <c r="O1724"/>
      <c r="P1724" s="29"/>
      <c r="R1724"/>
    </row>
    <row r="1725" spans="15:18" x14ac:dyDescent="0.25">
      <c r="O1725"/>
      <c r="P1725" s="29"/>
      <c r="R1725"/>
    </row>
    <row r="1726" spans="15:18" x14ac:dyDescent="0.25">
      <c r="O1726"/>
      <c r="P1726" s="29"/>
      <c r="R1726"/>
    </row>
    <row r="1727" spans="15:18" x14ac:dyDescent="0.25">
      <c r="O1727"/>
      <c r="P1727" s="29"/>
      <c r="R1727"/>
    </row>
    <row r="1728" spans="15:18" x14ac:dyDescent="0.25">
      <c r="O1728"/>
      <c r="P1728" s="29"/>
      <c r="R1728"/>
    </row>
    <row r="1729" spans="15:18" x14ac:dyDescent="0.25">
      <c r="O1729"/>
      <c r="P1729" s="29"/>
      <c r="R1729"/>
    </row>
    <row r="1730" spans="15:18" x14ac:dyDescent="0.25">
      <c r="O1730"/>
      <c r="P1730" s="29"/>
      <c r="R1730"/>
    </row>
    <row r="1731" spans="15:18" x14ac:dyDescent="0.25">
      <c r="O1731"/>
      <c r="P1731" s="29"/>
      <c r="R1731"/>
    </row>
    <row r="1732" spans="15:18" x14ac:dyDescent="0.25">
      <c r="O1732"/>
      <c r="P1732" s="29"/>
      <c r="R1732"/>
    </row>
    <row r="1733" spans="15:18" x14ac:dyDescent="0.25">
      <c r="O1733"/>
      <c r="P1733" s="29"/>
      <c r="R1733"/>
    </row>
    <row r="1734" spans="15:18" x14ac:dyDescent="0.25">
      <c r="O1734"/>
      <c r="P1734" s="29"/>
      <c r="R1734"/>
    </row>
    <row r="1735" spans="15:18" x14ac:dyDescent="0.25">
      <c r="O1735"/>
      <c r="P1735" s="29"/>
      <c r="R1735"/>
    </row>
    <row r="1736" spans="15:18" x14ac:dyDescent="0.25">
      <c r="O1736"/>
      <c r="P1736" s="29"/>
      <c r="R1736"/>
    </row>
    <row r="1737" spans="15:18" x14ac:dyDescent="0.25">
      <c r="O1737"/>
      <c r="P1737" s="29"/>
      <c r="R1737"/>
    </row>
    <row r="1738" spans="15:18" x14ac:dyDescent="0.25">
      <c r="O1738"/>
      <c r="P1738" s="29"/>
      <c r="R1738"/>
    </row>
    <row r="1739" spans="15:18" x14ac:dyDescent="0.25">
      <c r="O1739"/>
      <c r="P1739" s="29"/>
      <c r="R1739"/>
    </row>
    <row r="1740" spans="15:18" x14ac:dyDescent="0.25">
      <c r="O1740"/>
      <c r="P1740" s="29"/>
      <c r="R1740"/>
    </row>
    <row r="1741" spans="15:18" x14ac:dyDescent="0.25">
      <c r="O1741"/>
      <c r="P1741" s="29"/>
      <c r="R1741"/>
    </row>
    <row r="1742" spans="15:18" x14ac:dyDescent="0.25">
      <c r="O1742"/>
      <c r="P1742" s="29"/>
      <c r="R1742"/>
    </row>
    <row r="1743" spans="15:18" x14ac:dyDescent="0.25">
      <c r="O1743"/>
      <c r="P1743" s="29"/>
      <c r="R1743"/>
    </row>
    <row r="1744" spans="15:18" x14ac:dyDescent="0.25">
      <c r="O1744"/>
      <c r="P1744" s="29"/>
      <c r="R1744"/>
    </row>
    <row r="1745" spans="15:18" x14ac:dyDescent="0.25">
      <c r="O1745"/>
      <c r="P1745" s="29"/>
      <c r="R1745"/>
    </row>
    <row r="1746" spans="15:18" x14ac:dyDescent="0.25">
      <c r="O1746"/>
      <c r="P1746" s="29"/>
      <c r="R1746"/>
    </row>
    <row r="1747" spans="15:18" x14ac:dyDescent="0.25">
      <c r="O1747"/>
      <c r="P1747" s="29"/>
      <c r="R1747"/>
    </row>
    <row r="1748" spans="15:18" x14ac:dyDescent="0.25">
      <c r="O1748"/>
      <c r="P1748" s="29"/>
      <c r="R1748"/>
    </row>
    <row r="1749" spans="15:18" x14ac:dyDescent="0.25">
      <c r="O1749"/>
      <c r="P1749" s="29"/>
      <c r="R1749"/>
    </row>
    <row r="1750" spans="15:18" x14ac:dyDescent="0.25">
      <c r="O1750"/>
      <c r="P1750" s="29"/>
      <c r="R1750"/>
    </row>
    <row r="1751" spans="15:18" x14ac:dyDescent="0.25">
      <c r="O1751"/>
      <c r="P1751" s="29"/>
      <c r="R1751"/>
    </row>
    <row r="1752" spans="15:18" x14ac:dyDescent="0.25">
      <c r="O1752"/>
      <c r="P1752" s="29"/>
      <c r="R1752"/>
    </row>
    <row r="1753" spans="15:18" x14ac:dyDescent="0.25">
      <c r="O1753"/>
      <c r="P1753" s="29"/>
      <c r="R1753"/>
    </row>
    <row r="1754" spans="15:18" x14ac:dyDescent="0.25">
      <c r="O1754"/>
      <c r="P1754" s="29"/>
      <c r="R1754"/>
    </row>
    <row r="1755" spans="15:18" x14ac:dyDescent="0.25">
      <c r="O1755"/>
      <c r="P1755" s="29"/>
      <c r="R1755"/>
    </row>
    <row r="1756" spans="15:18" x14ac:dyDescent="0.25">
      <c r="O1756"/>
      <c r="P1756" s="29"/>
      <c r="R1756"/>
    </row>
    <row r="1757" spans="15:18" x14ac:dyDescent="0.25">
      <c r="O1757"/>
      <c r="P1757" s="29"/>
      <c r="R1757"/>
    </row>
    <row r="1758" spans="15:18" x14ac:dyDescent="0.25">
      <c r="O1758"/>
      <c r="P1758" s="29"/>
      <c r="R1758"/>
    </row>
    <row r="1759" spans="15:18" x14ac:dyDescent="0.25">
      <c r="O1759"/>
      <c r="P1759" s="29"/>
      <c r="R1759"/>
    </row>
    <row r="1760" spans="15:18" x14ac:dyDescent="0.25">
      <c r="O1760"/>
      <c r="P1760" s="29"/>
      <c r="R1760"/>
    </row>
    <row r="1761" spans="15:18" x14ac:dyDescent="0.25">
      <c r="O1761"/>
      <c r="P1761" s="29"/>
      <c r="R1761"/>
    </row>
    <row r="1762" spans="15:18" x14ac:dyDescent="0.25">
      <c r="O1762"/>
      <c r="P1762" s="29"/>
      <c r="R1762"/>
    </row>
    <row r="1763" spans="15:18" x14ac:dyDescent="0.25">
      <c r="O1763"/>
      <c r="P1763" s="29"/>
      <c r="R1763"/>
    </row>
    <row r="1764" spans="15:18" x14ac:dyDescent="0.25">
      <c r="O1764"/>
      <c r="P1764" s="29"/>
      <c r="R1764"/>
    </row>
    <row r="1765" spans="15:18" x14ac:dyDescent="0.25">
      <c r="O1765"/>
      <c r="P1765" s="29"/>
      <c r="R1765"/>
    </row>
    <row r="1766" spans="15:18" x14ac:dyDescent="0.25">
      <c r="O1766"/>
      <c r="P1766" s="29"/>
      <c r="R1766"/>
    </row>
    <row r="1767" spans="15:18" x14ac:dyDescent="0.25">
      <c r="O1767"/>
      <c r="P1767" s="29"/>
      <c r="R1767"/>
    </row>
    <row r="1768" spans="15:18" x14ac:dyDescent="0.25">
      <c r="O1768"/>
      <c r="P1768" s="29"/>
      <c r="R1768"/>
    </row>
    <row r="1769" spans="15:18" x14ac:dyDescent="0.25">
      <c r="O1769"/>
      <c r="P1769" s="29"/>
      <c r="R1769"/>
    </row>
    <row r="1770" spans="15:18" x14ac:dyDescent="0.25">
      <c r="O1770"/>
      <c r="P1770" s="29"/>
      <c r="R1770"/>
    </row>
    <row r="1771" spans="15:18" x14ac:dyDescent="0.25">
      <c r="O1771"/>
      <c r="P1771" s="29"/>
      <c r="R1771"/>
    </row>
    <row r="1772" spans="15:18" x14ac:dyDescent="0.25">
      <c r="O1772"/>
      <c r="P1772" s="29"/>
      <c r="R1772"/>
    </row>
    <row r="1773" spans="15:18" x14ac:dyDescent="0.25">
      <c r="O1773"/>
      <c r="P1773" s="29"/>
      <c r="R1773"/>
    </row>
    <row r="1774" spans="15:18" x14ac:dyDescent="0.25">
      <c r="O1774"/>
      <c r="P1774" s="29"/>
      <c r="R1774"/>
    </row>
    <row r="1775" spans="15:18" x14ac:dyDescent="0.25">
      <c r="O1775"/>
      <c r="P1775" s="29"/>
      <c r="R1775"/>
    </row>
    <row r="1776" spans="15:18" x14ac:dyDescent="0.25">
      <c r="O1776"/>
      <c r="P1776" s="29"/>
      <c r="R1776"/>
    </row>
    <row r="1777" spans="15:18" x14ac:dyDescent="0.25">
      <c r="O1777"/>
      <c r="P1777" s="29"/>
      <c r="R1777"/>
    </row>
    <row r="1778" spans="15:18" x14ac:dyDescent="0.25">
      <c r="O1778"/>
      <c r="P1778" s="29"/>
      <c r="R1778"/>
    </row>
    <row r="1779" spans="15:18" x14ac:dyDescent="0.25">
      <c r="O1779"/>
      <c r="P1779" s="29"/>
      <c r="R1779"/>
    </row>
    <row r="1780" spans="15:18" x14ac:dyDescent="0.25">
      <c r="O1780"/>
      <c r="P1780" s="29"/>
      <c r="R1780"/>
    </row>
    <row r="1781" spans="15:18" x14ac:dyDescent="0.25">
      <c r="O1781"/>
      <c r="P1781" s="29"/>
      <c r="R1781"/>
    </row>
    <row r="1782" spans="15:18" x14ac:dyDescent="0.25">
      <c r="O1782"/>
      <c r="P1782" s="29"/>
      <c r="R1782"/>
    </row>
    <row r="1783" spans="15:18" x14ac:dyDescent="0.25">
      <c r="O1783"/>
      <c r="P1783" s="29"/>
      <c r="R1783"/>
    </row>
    <row r="1784" spans="15:18" x14ac:dyDescent="0.25">
      <c r="O1784"/>
      <c r="P1784" s="29"/>
      <c r="R1784"/>
    </row>
    <row r="1785" spans="15:18" x14ac:dyDescent="0.25">
      <c r="O1785"/>
      <c r="P1785" s="29"/>
      <c r="R1785"/>
    </row>
    <row r="1786" spans="15:18" x14ac:dyDescent="0.25">
      <c r="O1786"/>
      <c r="P1786" s="29"/>
      <c r="R1786"/>
    </row>
    <row r="1787" spans="15:18" x14ac:dyDescent="0.25">
      <c r="O1787"/>
      <c r="P1787" s="29"/>
      <c r="R1787"/>
    </row>
    <row r="1788" spans="15:18" x14ac:dyDescent="0.25">
      <c r="O1788"/>
      <c r="P1788" s="29"/>
      <c r="R1788"/>
    </row>
    <row r="1789" spans="15:18" x14ac:dyDescent="0.25">
      <c r="O1789"/>
      <c r="P1789" s="29"/>
      <c r="R1789"/>
    </row>
    <row r="1790" spans="15:18" x14ac:dyDescent="0.25">
      <c r="O1790"/>
      <c r="P1790" s="29"/>
      <c r="R1790"/>
    </row>
    <row r="1791" spans="15:18" x14ac:dyDescent="0.25">
      <c r="O1791"/>
      <c r="P1791" s="29"/>
      <c r="R1791"/>
    </row>
    <row r="1792" spans="15:18" x14ac:dyDescent="0.25">
      <c r="O1792"/>
      <c r="P1792" s="29"/>
      <c r="R1792"/>
    </row>
    <row r="1793" spans="15:18" x14ac:dyDescent="0.25">
      <c r="O1793"/>
      <c r="P1793" s="29"/>
      <c r="R1793"/>
    </row>
    <row r="1794" spans="15:18" x14ac:dyDescent="0.25">
      <c r="O1794"/>
      <c r="P1794" s="29"/>
      <c r="R1794"/>
    </row>
    <row r="1795" spans="15:18" x14ac:dyDescent="0.25">
      <c r="O1795"/>
      <c r="P1795" s="29"/>
      <c r="R1795"/>
    </row>
    <row r="1796" spans="15:18" x14ac:dyDescent="0.25">
      <c r="O1796"/>
      <c r="P1796" s="29"/>
      <c r="R1796"/>
    </row>
    <row r="1797" spans="15:18" x14ac:dyDescent="0.25">
      <c r="O1797"/>
      <c r="P1797" s="29"/>
      <c r="R1797"/>
    </row>
    <row r="1798" spans="15:18" x14ac:dyDescent="0.25">
      <c r="O1798"/>
      <c r="P1798" s="29"/>
      <c r="R1798"/>
    </row>
    <row r="1799" spans="15:18" x14ac:dyDescent="0.25">
      <c r="O1799"/>
      <c r="P1799" s="29"/>
      <c r="R1799"/>
    </row>
    <row r="1800" spans="15:18" x14ac:dyDescent="0.25">
      <c r="O1800"/>
      <c r="P1800" s="29"/>
      <c r="R1800"/>
    </row>
    <row r="1801" spans="15:18" x14ac:dyDescent="0.25">
      <c r="O1801"/>
      <c r="P1801" s="29"/>
      <c r="R1801"/>
    </row>
    <row r="1802" spans="15:18" x14ac:dyDescent="0.25">
      <c r="O1802"/>
      <c r="P1802" s="29"/>
      <c r="R1802"/>
    </row>
    <row r="1803" spans="15:18" x14ac:dyDescent="0.25">
      <c r="O1803"/>
      <c r="P1803" s="29"/>
      <c r="R1803"/>
    </row>
    <row r="1804" spans="15:18" x14ac:dyDescent="0.25">
      <c r="O1804"/>
      <c r="P1804" s="29"/>
      <c r="R1804"/>
    </row>
    <row r="1805" spans="15:18" x14ac:dyDescent="0.25">
      <c r="O1805"/>
      <c r="P1805" s="29"/>
      <c r="R1805"/>
    </row>
    <row r="1806" spans="15:18" x14ac:dyDescent="0.25">
      <c r="O1806"/>
      <c r="P1806" s="29"/>
      <c r="R1806"/>
    </row>
    <row r="1807" spans="15:18" x14ac:dyDescent="0.25">
      <c r="O1807"/>
      <c r="P1807" s="29"/>
      <c r="R1807"/>
    </row>
    <row r="1808" spans="15:18" x14ac:dyDescent="0.25">
      <c r="O1808"/>
      <c r="P1808" s="29"/>
      <c r="R1808"/>
    </row>
    <row r="1809" spans="15:18" x14ac:dyDescent="0.25">
      <c r="O1809"/>
      <c r="P1809" s="29"/>
      <c r="R1809"/>
    </row>
    <row r="1810" spans="15:18" x14ac:dyDescent="0.25">
      <c r="O1810"/>
      <c r="P1810" s="29"/>
      <c r="R1810"/>
    </row>
    <row r="1811" spans="15:18" x14ac:dyDescent="0.25">
      <c r="O1811"/>
      <c r="P1811" s="29"/>
      <c r="R1811"/>
    </row>
    <row r="1812" spans="15:18" x14ac:dyDescent="0.25">
      <c r="O1812"/>
      <c r="P1812" s="29"/>
      <c r="R1812"/>
    </row>
    <row r="1813" spans="15:18" x14ac:dyDescent="0.25">
      <c r="O1813"/>
      <c r="P1813" s="29"/>
      <c r="R1813"/>
    </row>
    <row r="1814" spans="15:18" x14ac:dyDescent="0.25">
      <c r="O1814"/>
      <c r="P1814" s="29"/>
      <c r="R1814"/>
    </row>
    <row r="1815" spans="15:18" x14ac:dyDescent="0.25">
      <c r="O1815"/>
      <c r="P1815" s="29"/>
      <c r="R1815"/>
    </row>
    <row r="1816" spans="15:18" x14ac:dyDescent="0.25">
      <c r="O1816"/>
      <c r="P1816" s="29"/>
      <c r="R1816"/>
    </row>
    <row r="1817" spans="15:18" x14ac:dyDescent="0.25">
      <c r="O1817"/>
      <c r="P1817" s="29"/>
      <c r="R1817"/>
    </row>
    <row r="1818" spans="15:18" x14ac:dyDescent="0.25">
      <c r="O1818"/>
      <c r="P1818" s="29"/>
      <c r="R1818"/>
    </row>
    <row r="1819" spans="15:18" x14ac:dyDescent="0.25">
      <c r="O1819"/>
      <c r="P1819" s="29"/>
      <c r="R1819"/>
    </row>
    <row r="1820" spans="15:18" x14ac:dyDescent="0.25">
      <c r="O1820"/>
      <c r="P1820" s="29"/>
      <c r="R1820"/>
    </row>
    <row r="1821" spans="15:18" x14ac:dyDescent="0.25">
      <c r="O1821"/>
      <c r="P1821" s="29"/>
      <c r="R1821"/>
    </row>
    <row r="1822" spans="15:18" x14ac:dyDescent="0.25">
      <c r="O1822"/>
      <c r="P1822" s="29"/>
      <c r="R1822"/>
    </row>
    <row r="1823" spans="15:18" x14ac:dyDescent="0.25">
      <c r="O1823"/>
      <c r="P1823" s="29"/>
      <c r="R1823"/>
    </row>
    <row r="1824" spans="15:18" x14ac:dyDescent="0.25">
      <c r="O1824"/>
      <c r="P1824" s="29"/>
      <c r="R1824"/>
    </row>
    <row r="1825" spans="15:18" x14ac:dyDescent="0.25">
      <c r="O1825"/>
      <c r="P1825" s="29"/>
      <c r="R1825"/>
    </row>
    <row r="1826" spans="15:18" x14ac:dyDescent="0.25">
      <c r="O1826"/>
      <c r="P1826" s="29"/>
      <c r="R1826"/>
    </row>
    <row r="1827" spans="15:18" x14ac:dyDescent="0.25">
      <c r="O1827"/>
      <c r="P1827" s="29"/>
      <c r="R1827"/>
    </row>
    <row r="1828" spans="15:18" x14ac:dyDescent="0.25">
      <c r="O1828"/>
      <c r="P1828" s="29"/>
      <c r="R1828"/>
    </row>
    <row r="1829" spans="15:18" x14ac:dyDescent="0.25">
      <c r="O1829"/>
      <c r="P1829" s="29"/>
      <c r="R1829"/>
    </row>
    <row r="1830" spans="15:18" x14ac:dyDescent="0.25">
      <c r="O1830"/>
      <c r="P1830" s="29"/>
      <c r="R1830"/>
    </row>
    <row r="1831" spans="15:18" x14ac:dyDescent="0.25">
      <c r="O1831"/>
      <c r="P1831" s="29"/>
      <c r="R1831"/>
    </row>
    <row r="1832" spans="15:18" x14ac:dyDescent="0.25">
      <c r="O1832"/>
      <c r="P1832" s="29"/>
      <c r="R1832"/>
    </row>
    <row r="1833" spans="15:18" x14ac:dyDescent="0.25">
      <c r="O1833"/>
      <c r="P1833" s="29"/>
      <c r="R1833"/>
    </row>
    <row r="1834" spans="15:18" x14ac:dyDescent="0.25">
      <c r="O1834"/>
      <c r="P1834" s="29"/>
      <c r="R1834"/>
    </row>
    <row r="1835" spans="15:18" x14ac:dyDescent="0.25">
      <c r="O1835"/>
      <c r="P1835" s="29"/>
      <c r="R1835"/>
    </row>
    <row r="1836" spans="15:18" x14ac:dyDescent="0.25">
      <c r="O1836"/>
      <c r="P1836" s="29"/>
      <c r="R1836"/>
    </row>
    <row r="1837" spans="15:18" x14ac:dyDescent="0.25">
      <c r="O1837"/>
      <c r="P1837" s="29"/>
      <c r="R1837"/>
    </row>
    <row r="1838" spans="15:18" x14ac:dyDescent="0.25">
      <c r="O1838"/>
      <c r="P1838" s="29"/>
      <c r="R1838"/>
    </row>
    <row r="1839" spans="15:18" x14ac:dyDescent="0.25">
      <c r="O1839"/>
      <c r="P1839" s="29"/>
      <c r="R1839"/>
    </row>
    <row r="1840" spans="15:18" x14ac:dyDescent="0.25">
      <c r="O1840"/>
      <c r="P1840" s="29"/>
      <c r="R1840"/>
    </row>
    <row r="1841" spans="15:18" x14ac:dyDescent="0.25">
      <c r="O1841"/>
      <c r="P1841" s="29"/>
      <c r="R1841"/>
    </row>
    <row r="1842" spans="15:18" x14ac:dyDescent="0.25">
      <c r="O1842"/>
      <c r="P1842" s="29"/>
      <c r="R1842"/>
    </row>
    <row r="1843" spans="15:18" x14ac:dyDescent="0.25">
      <c r="O1843"/>
      <c r="P1843" s="29"/>
      <c r="R1843"/>
    </row>
    <row r="1844" spans="15:18" x14ac:dyDescent="0.25">
      <c r="O1844"/>
      <c r="P1844" s="29"/>
      <c r="R1844"/>
    </row>
    <row r="1845" spans="15:18" x14ac:dyDescent="0.25">
      <c r="O1845"/>
      <c r="P1845" s="29"/>
      <c r="R1845"/>
    </row>
    <row r="1846" spans="15:18" x14ac:dyDescent="0.25">
      <c r="O1846"/>
      <c r="P1846" s="29"/>
      <c r="R1846"/>
    </row>
    <row r="1847" spans="15:18" x14ac:dyDescent="0.25">
      <c r="O1847"/>
      <c r="P1847" s="29"/>
      <c r="R1847"/>
    </row>
    <row r="1848" spans="15:18" x14ac:dyDescent="0.25">
      <c r="O1848"/>
      <c r="P1848" s="29"/>
      <c r="R1848"/>
    </row>
    <row r="1849" spans="15:18" x14ac:dyDescent="0.25">
      <c r="O1849"/>
      <c r="P1849" s="29"/>
      <c r="R1849"/>
    </row>
    <row r="1850" spans="15:18" x14ac:dyDescent="0.25">
      <c r="O1850"/>
      <c r="P1850" s="29"/>
      <c r="R1850"/>
    </row>
    <row r="1851" spans="15:18" x14ac:dyDescent="0.25">
      <c r="O1851"/>
      <c r="P1851" s="29"/>
      <c r="R1851"/>
    </row>
    <row r="1852" spans="15:18" x14ac:dyDescent="0.25">
      <c r="O1852"/>
      <c r="P1852" s="29"/>
      <c r="R1852"/>
    </row>
    <row r="1853" spans="15:18" x14ac:dyDescent="0.25">
      <c r="O1853"/>
      <c r="P1853" s="29"/>
      <c r="R1853"/>
    </row>
    <row r="1854" spans="15:18" x14ac:dyDescent="0.25">
      <c r="O1854"/>
      <c r="P1854" s="29"/>
      <c r="R1854"/>
    </row>
    <row r="1855" spans="15:18" x14ac:dyDescent="0.25">
      <c r="O1855"/>
      <c r="P1855" s="29"/>
      <c r="R1855"/>
    </row>
    <row r="1856" spans="15:18" x14ac:dyDescent="0.25">
      <c r="O1856"/>
      <c r="P1856" s="29"/>
      <c r="R1856"/>
    </row>
    <row r="1857" spans="15:18" x14ac:dyDescent="0.25">
      <c r="O1857"/>
      <c r="P1857" s="29"/>
      <c r="R1857"/>
    </row>
    <row r="1858" spans="15:18" x14ac:dyDescent="0.25">
      <c r="O1858"/>
      <c r="P1858" s="29"/>
      <c r="R1858"/>
    </row>
    <row r="1859" spans="15:18" x14ac:dyDescent="0.25">
      <c r="O1859"/>
      <c r="P1859" s="29"/>
      <c r="R1859"/>
    </row>
    <row r="1860" spans="15:18" x14ac:dyDescent="0.25">
      <c r="O1860"/>
      <c r="P1860" s="29"/>
      <c r="R1860"/>
    </row>
    <row r="1861" spans="15:18" x14ac:dyDescent="0.25">
      <c r="O1861"/>
      <c r="P1861" s="29"/>
      <c r="R1861"/>
    </row>
    <row r="1862" spans="15:18" x14ac:dyDescent="0.25">
      <c r="O1862"/>
      <c r="P1862" s="29"/>
      <c r="R1862"/>
    </row>
    <row r="1863" spans="15:18" x14ac:dyDescent="0.25">
      <c r="O1863"/>
      <c r="P1863" s="29"/>
      <c r="R1863"/>
    </row>
    <row r="1864" spans="15:18" x14ac:dyDescent="0.25">
      <c r="O1864"/>
      <c r="P1864" s="29"/>
      <c r="R1864"/>
    </row>
    <row r="1865" spans="15:18" x14ac:dyDescent="0.25">
      <c r="O1865"/>
      <c r="P1865" s="29"/>
      <c r="R1865"/>
    </row>
    <row r="1866" spans="15:18" x14ac:dyDescent="0.25">
      <c r="O1866"/>
      <c r="P1866" s="29"/>
      <c r="R1866"/>
    </row>
    <row r="1867" spans="15:18" x14ac:dyDescent="0.25">
      <c r="O1867"/>
      <c r="P1867" s="29"/>
      <c r="R1867"/>
    </row>
    <row r="1868" spans="15:18" x14ac:dyDescent="0.25">
      <c r="O1868"/>
      <c r="P1868" s="29"/>
      <c r="R1868"/>
    </row>
    <row r="1869" spans="15:18" x14ac:dyDescent="0.25">
      <c r="O1869"/>
      <c r="P1869" s="29"/>
      <c r="R1869"/>
    </row>
    <row r="1870" spans="15:18" x14ac:dyDescent="0.25">
      <c r="O1870"/>
      <c r="P1870" s="29"/>
      <c r="R1870"/>
    </row>
    <row r="1871" spans="15:18" x14ac:dyDescent="0.25">
      <c r="O1871"/>
      <c r="P1871" s="29"/>
      <c r="R1871"/>
    </row>
    <row r="1872" spans="15:18" x14ac:dyDescent="0.25">
      <c r="O1872"/>
      <c r="P1872" s="29"/>
      <c r="R1872"/>
    </row>
    <row r="1873" spans="15:18" x14ac:dyDescent="0.25">
      <c r="O1873"/>
      <c r="P1873" s="29"/>
      <c r="R1873"/>
    </row>
    <row r="1874" spans="15:18" x14ac:dyDescent="0.25">
      <c r="O1874"/>
      <c r="P1874" s="29"/>
      <c r="R1874"/>
    </row>
    <row r="1875" spans="15:18" x14ac:dyDescent="0.25">
      <c r="O1875"/>
      <c r="P1875" s="29"/>
      <c r="R1875"/>
    </row>
    <row r="1876" spans="15:18" x14ac:dyDescent="0.25">
      <c r="O1876"/>
      <c r="P1876" s="29"/>
      <c r="R1876"/>
    </row>
    <row r="1877" spans="15:18" x14ac:dyDescent="0.25">
      <c r="O1877"/>
      <c r="P1877" s="29"/>
      <c r="R1877"/>
    </row>
    <row r="1878" spans="15:18" x14ac:dyDescent="0.25">
      <c r="O1878"/>
      <c r="P1878" s="29"/>
      <c r="R1878"/>
    </row>
    <row r="1879" spans="15:18" x14ac:dyDescent="0.25">
      <c r="O1879"/>
      <c r="P1879" s="29"/>
      <c r="R1879"/>
    </row>
    <row r="1880" spans="15:18" x14ac:dyDescent="0.25">
      <c r="O1880"/>
      <c r="P1880" s="29"/>
      <c r="R1880"/>
    </row>
    <row r="1881" spans="15:18" x14ac:dyDescent="0.25">
      <c r="O1881"/>
      <c r="P1881" s="29"/>
      <c r="R1881"/>
    </row>
    <row r="1882" spans="15:18" x14ac:dyDescent="0.25">
      <c r="O1882"/>
      <c r="P1882" s="29"/>
      <c r="R1882"/>
    </row>
    <row r="1883" spans="15:18" x14ac:dyDescent="0.25">
      <c r="O1883"/>
      <c r="P1883" s="29"/>
      <c r="R1883"/>
    </row>
    <row r="1884" spans="15:18" x14ac:dyDescent="0.25">
      <c r="O1884"/>
      <c r="P1884" s="29"/>
      <c r="R1884"/>
    </row>
    <row r="1885" spans="15:18" x14ac:dyDescent="0.25">
      <c r="O1885"/>
      <c r="P1885" s="29"/>
      <c r="R1885"/>
    </row>
    <row r="1886" spans="15:18" x14ac:dyDescent="0.25">
      <c r="O1886"/>
      <c r="P1886" s="29"/>
      <c r="R1886"/>
    </row>
    <row r="1887" spans="15:18" x14ac:dyDescent="0.25">
      <c r="O1887"/>
      <c r="P1887" s="29"/>
      <c r="R1887"/>
    </row>
    <row r="1888" spans="15:18" x14ac:dyDescent="0.25">
      <c r="O1888"/>
      <c r="P1888" s="29"/>
      <c r="R1888"/>
    </row>
    <row r="1889" spans="15:18" x14ac:dyDescent="0.25">
      <c r="O1889"/>
      <c r="P1889" s="29"/>
      <c r="R1889"/>
    </row>
    <row r="1890" spans="15:18" x14ac:dyDescent="0.25">
      <c r="O1890"/>
      <c r="P1890" s="29"/>
      <c r="R1890"/>
    </row>
    <row r="1891" spans="15:18" x14ac:dyDescent="0.25">
      <c r="O1891"/>
      <c r="P1891" s="29"/>
      <c r="R1891"/>
    </row>
    <row r="1892" spans="15:18" x14ac:dyDescent="0.25">
      <c r="O1892"/>
      <c r="P1892" s="29"/>
      <c r="R1892"/>
    </row>
    <row r="1893" spans="15:18" x14ac:dyDescent="0.25">
      <c r="O1893"/>
      <c r="P1893" s="29"/>
      <c r="R1893"/>
    </row>
    <row r="1894" spans="15:18" x14ac:dyDescent="0.25">
      <c r="O1894"/>
      <c r="P1894" s="29"/>
      <c r="R1894"/>
    </row>
    <row r="1895" spans="15:18" x14ac:dyDescent="0.25">
      <c r="O1895"/>
      <c r="P1895" s="29"/>
      <c r="R1895"/>
    </row>
    <row r="1896" spans="15:18" x14ac:dyDescent="0.25">
      <c r="O1896"/>
      <c r="P1896" s="29"/>
      <c r="R1896"/>
    </row>
    <row r="1897" spans="15:18" x14ac:dyDescent="0.25">
      <c r="O1897"/>
      <c r="P1897" s="29"/>
      <c r="R1897"/>
    </row>
    <row r="1898" spans="15:18" x14ac:dyDescent="0.25">
      <c r="O1898"/>
      <c r="P1898" s="29"/>
      <c r="R1898"/>
    </row>
    <row r="1899" spans="15:18" x14ac:dyDescent="0.25">
      <c r="O1899"/>
      <c r="P1899" s="29"/>
      <c r="R1899"/>
    </row>
    <row r="1900" spans="15:18" x14ac:dyDescent="0.25">
      <c r="O1900"/>
      <c r="P1900" s="29"/>
      <c r="R1900"/>
    </row>
    <row r="1901" spans="15:18" x14ac:dyDescent="0.25">
      <c r="O1901"/>
      <c r="P1901" s="29"/>
      <c r="R1901"/>
    </row>
    <row r="1902" spans="15:18" x14ac:dyDescent="0.25">
      <c r="O1902"/>
      <c r="P1902" s="29"/>
      <c r="R1902"/>
    </row>
    <row r="1903" spans="15:18" x14ac:dyDescent="0.25">
      <c r="O1903"/>
      <c r="P1903" s="29"/>
      <c r="R1903"/>
    </row>
    <row r="1904" spans="15:18" x14ac:dyDescent="0.25">
      <c r="O1904"/>
      <c r="P1904" s="29"/>
      <c r="R1904"/>
    </row>
    <row r="1905" spans="15:18" x14ac:dyDescent="0.25">
      <c r="O1905"/>
      <c r="P1905" s="29"/>
      <c r="R1905"/>
    </row>
    <row r="1906" spans="15:18" x14ac:dyDescent="0.25">
      <c r="O1906"/>
      <c r="P1906" s="29"/>
      <c r="R1906"/>
    </row>
    <row r="1907" spans="15:18" x14ac:dyDescent="0.25">
      <c r="O1907"/>
      <c r="P1907" s="29"/>
      <c r="R1907"/>
    </row>
    <row r="1908" spans="15:18" x14ac:dyDescent="0.25">
      <c r="O1908"/>
      <c r="P1908" s="29"/>
      <c r="R1908"/>
    </row>
    <row r="1909" spans="15:18" x14ac:dyDescent="0.25">
      <c r="O1909"/>
      <c r="P1909" s="29"/>
      <c r="R1909"/>
    </row>
    <row r="1910" spans="15:18" x14ac:dyDescent="0.25">
      <c r="O1910"/>
      <c r="P1910" s="29"/>
      <c r="R1910"/>
    </row>
    <row r="1911" spans="15:18" x14ac:dyDescent="0.25">
      <c r="O1911"/>
      <c r="P1911" s="29"/>
      <c r="R1911"/>
    </row>
    <row r="1912" spans="15:18" x14ac:dyDescent="0.25">
      <c r="O1912"/>
      <c r="P1912" s="29"/>
      <c r="R1912"/>
    </row>
    <row r="1913" spans="15:18" x14ac:dyDescent="0.25">
      <c r="O1913"/>
      <c r="P1913" s="29"/>
      <c r="R1913"/>
    </row>
    <row r="1914" spans="15:18" x14ac:dyDescent="0.25">
      <c r="O1914"/>
      <c r="P1914" s="29"/>
      <c r="R1914"/>
    </row>
    <row r="1915" spans="15:18" x14ac:dyDescent="0.25">
      <c r="O1915"/>
      <c r="P1915" s="29"/>
      <c r="R1915"/>
    </row>
    <row r="1916" spans="15:18" x14ac:dyDescent="0.25">
      <c r="O1916"/>
      <c r="P1916" s="29"/>
      <c r="R1916"/>
    </row>
    <row r="1917" spans="15:18" x14ac:dyDescent="0.25">
      <c r="O1917"/>
      <c r="P1917" s="29"/>
      <c r="R1917"/>
    </row>
    <row r="1918" spans="15:18" x14ac:dyDescent="0.25">
      <c r="O1918"/>
      <c r="P1918" s="29"/>
      <c r="R1918"/>
    </row>
    <row r="1919" spans="15:18" x14ac:dyDescent="0.25">
      <c r="O1919"/>
      <c r="P1919" s="29"/>
      <c r="R1919"/>
    </row>
    <row r="1920" spans="15:18" x14ac:dyDescent="0.25">
      <c r="O1920"/>
      <c r="P1920" s="29"/>
      <c r="R1920"/>
    </row>
    <row r="1921" spans="15:18" x14ac:dyDescent="0.25">
      <c r="O1921"/>
      <c r="P1921" s="29"/>
      <c r="R1921"/>
    </row>
    <row r="1922" spans="15:18" x14ac:dyDescent="0.25">
      <c r="O1922"/>
      <c r="P1922" s="29"/>
      <c r="R1922"/>
    </row>
    <row r="1923" spans="15:18" x14ac:dyDescent="0.25">
      <c r="O1923"/>
      <c r="P1923" s="29"/>
      <c r="R1923"/>
    </row>
    <row r="1924" spans="15:18" x14ac:dyDescent="0.25">
      <c r="O1924"/>
      <c r="P1924" s="29"/>
      <c r="R1924"/>
    </row>
    <row r="1925" spans="15:18" x14ac:dyDescent="0.25">
      <c r="O1925"/>
      <c r="P1925" s="29"/>
      <c r="R1925"/>
    </row>
    <row r="1926" spans="15:18" x14ac:dyDescent="0.25">
      <c r="O1926"/>
      <c r="P1926" s="29"/>
      <c r="R1926"/>
    </row>
    <row r="1927" spans="15:18" x14ac:dyDescent="0.25">
      <c r="O1927"/>
      <c r="P1927" s="29"/>
      <c r="R1927"/>
    </row>
    <row r="1928" spans="15:18" x14ac:dyDescent="0.25">
      <c r="O1928"/>
      <c r="P1928" s="29"/>
      <c r="R1928"/>
    </row>
    <row r="1929" spans="15:18" x14ac:dyDescent="0.25">
      <c r="O1929"/>
      <c r="P1929" s="29"/>
      <c r="R1929"/>
    </row>
    <row r="1930" spans="15:18" x14ac:dyDescent="0.25">
      <c r="O1930"/>
      <c r="P1930" s="29"/>
      <c r="R1930"/>
    </row>
    <row r="1931" spans="15:18" x14ac:dyDescent="0.25">
      <c r="O1931"/>
      <c r="P1931" s="29"/>
      <c r="R1931"/>
    </row>
    <row r="1932" spans="15:18" x14ac:dyDescent="0.25">
      <c r="O1932"/>
      <c r="P1932" s="29"/>
      <c r="R1932"/>
    </row>
    <row r="1933" spans="15:18" x14ac:dyDescent="0.25">
      <c r="O1933"/>
      <c r="P1933" s="29"/>
      <c r="R1933"/>
    </row>
    <row r="1934" spans="15:18" x14ac:dyDescent="0.25">
      <c r="O1934"/>
      <c r="P1934" s="29"/>
      <c r="R1934"/>
    </row>
    <row r="1935" spans="15:18" x14ac:dyDescent="0.25">
      <c r="O1935"/>
      <c r="P1935" s="29"/>
      <c r="R1935"/>
    </row>
    <row r="1936" spans="15:18" x14ac:dyDescent="0.25">
      <c r="O1936"/>
      <c r="P1936" s="29"/>
      <c r="R1936"/>
    </row>
    <row r="1937" spans="15:18" x14ac:dyDescent="0.25">
      <c r="O1937"/>
      <c r="P1937" s="29"/>
      <c r="R1937"/>
    </row>
    <row r="1938" spans="15:18" x14ac:dyDescent="0.25">
      <c r="O1938"/>
      <c r="P1938" s="29"/>
      <c r="R1938"/>
    </row>
    <row r="1939" spans="15:18" x14ac:dyDescent="0.25">
      <c r="O1939"/>
      <c r="P1939" s="29"/>
      <c r="R1939"/>
    </row>
    <row r="1940" spans="15:18" x14ac:dyDescent="0.25">
      <c r="O1940"/>
      <c r="P1940" s="29"/>
      <c r="R1940"/>
    </row>
    <row r="1941" spans="15:18" x14ac:dyDescent="0.25">
      <c r="O1941"/>
      <c r="P1941" s="29"/>
      <c r="R1941"/>
    </row>
    <row r="1942" spans="15:18" x14ac:dyDescent="0.25">
      <c r="O1942"/>
      <c r="P1942" s="29"/>
      <c r="R1942"/>
    </row>
    <row r="1943" spans="15:18" x14ac:dyDescent="0.25">
      <c r="O1943"/>
      <c r="P1943" s="29"/>
      <c r="R1943"/>
    </row>
    <row r="1944" spans="15:18" x14ac:dyDescent="0.25">
      <c r="O1944"/>
      <c r="P1944" s="29"/>
      <c r="R1944"/>
    </row>
    <row r="1945" spans="15:18" x14ac:dyDescent="0.25">
      <c r="O1945"/>
      <c r="P1945" s="29"/>
      <c r="R1945"/>
    </row>
    <row r="1946" spans="15:18" x14ac:dyDescent="0.25">
      <c r="O1946"/>
      <c r="P1946" s="29"/>
      <c r="R1946"/>
    </row>
    <row r="1947" spans="15:18" x14ac:dyDescent="0.25">
      <c r="O1947"/>
      <c r="P1947" s="29"/>
      <c r="R1947"/>
    </row>
    <row r="1948" spans="15:18" x14ac:dyDescent="0.25">
      <c r="O1948"/>
      <c r="P1948" s="29"/>
      <c r="R1948"/>
    </row>
    <row r="1949" spans="15:18" x14ac:dyDescent="0.25">
      <c r="O1949"/>
      <c r="P1949" s="29"/>
      <c r="R1949"/>
    </row>
    <row r="1950" spans="15:18" x14ac:dyDescent="0.25">
      <c r="O1950"/>
      <c r="P1950" s="29"/>
      <c r="R1950"/>
    </row>
    <row r="1951" spans="15:18" x14ac:dyDescent="0.25">
      <c r="O1951"/>
      <c r="P1951" s="29"/>
      <c r="R1951"/>
    </row>
    <row r="1952" spans="15:18" x14ac:dyDescent="0.25">
      <c r="O1952"/>
      <c r="P1952" s="29"/>
      <c r="R1952"/>
    </row>
    <row r="1953" spans="15:18" x14ac:dyDescent="0.25">
      <c r="O1953"/>
      <c r="P1953" s="29"/>
      <c r="R1953"/>
    </row>
    <row r="1954" spans="15:18" x14ac:dyDescent="0.25">
      <c r="O1954"/>
      <c r="P1954" s="29"/>
      <c r="R1954"/>
    </row>
    <row r="1955" spans="15:18" x14ac:dyDescent="0.25">
      <c r="O1955"/>
      <c r="P1955" s="29"/>
      <c r="R1955"/>
    </row>
    <row r="1956" spans="15:18" x14ac:dyDescent="0.25">
      <c r="O1956"/>
      <c r="P1956" s="29"/>
      <c r="R1956"/>
    </row>
    <row r="1957" spans="15:18" x14ac:dyDescent="0.25">
      <c r="O1957"/>
      <c r="P1957" s="29"/>
      <c r="R1957"/>
    </row>
    <row r="1958" spans="15:18" x14ac:dyDescent="0.25">
      <c r="O1958"/>
      <c r="P1958" s="29"/>
      <c r="R1958"/>
    </row>
    <row r="1959" spans="15:18" x14ac:dyDescent="0.25">
      <c r="O1959"/>
      <c r="P1959" s="29"/>
      <c r="R1959"/>
    </row>
    <row r="1960" spans="15:18" x14ac:dyDescent="0.25">
      <c r="O1960"/>
      <c r="P1960" s="29"/>
      <c r="R1960"/>
    </row>
    <row r="1961" spans="15:18" x14ac:dyDescent="0.25">
      <c r="O1961"/>
      <c r="P1961" s="29"/>
      <c r="R1961"/>
    </row>
    <row r="1962" spans="15:18" x14ac:dyDescent="0.25">
      <c r="O1962"/>
      <c r="P1962" s="29"/>
      <c r="R1962"/>
    </row>
    <row r="1963" spans="15:18" x14ac:dyDescent="0.25">
      <c r="O1963"/>
      <c r="P1963" s="29"/>
      <c r="R1963"/>
    </row>
    <row r="1964" spans="15:18" x14ac:dyDescent="0.25">
      <c r="O1964"/>
      <c r="P1964" s="29"/>
      <c r="R1964"/>
    </row>
    <row r="1965" spans="15:18" x14ac:dyDescent="0.25">
      <c r="O1965"/>
      <c r="P1965" s="29"/>
      <c r="R1965"/>
    </row>
    <row r="1966" spans="15:18" x14ac:dyDescent="0.25">
      <c r="O1966"/>
      <c r="P1966" s="29"/>
      <c r="R1966"/>
    </row>
    <row r="1967" spans="15:18" x14ac:dyDescent="0.25">
      <c r="O1967"/>
      <c r="P1967" s="29"/>
      <c r="R1967"/>
    </row>
    <row r="1968" spans="15:18" x14ac:dyDescent="0.25">
      <c r="O1968"/>
      <c r="P1968" s="29"/>
      <c r="R1968"/>
    </row>
    <row r="1969" spans="15:18" x14ac:dyDescent="0.25">
      <c r="O1969"/>
      <c r="P1969" s="29"/>
      <c r="R1969"/>
    </row>
    <row r="1970" spans="15:18" x14ac:dyDescent="0.25">
      <c r="O1970"/>
      <c r="P1970" s="29"/>
      <c r="R1970"/>
    </row>
    <row r="1971" spans="15:18" x14ac:dyDescent="0.25">
      <c r="O1971"/>
      <c r="P1971" s="29"/>
      <c r="R1971"/>
    </row>
    <row r="1972" spans="15:18" x14ac:dyDescent="0.25">
      <c r="O1972"/>
      <c r="P1972" s="29"/>
      <c r="R1972"/>
    </row>
    <row r="1973" spans="15:18" x14ac:dyDescent="0.25">
      <c r="O1973"/>
      <c r="P1973" s="29"/>
      <c r="R1973"/>
    </row>
    <row r="1974" spans="15:18" x14ac:dyDescent="0.25">
      <c r="O1974"/>
      <c r="P1974" s="29"/>
      <c r="R1974"/>
    </row>
    <row r="1975" spans="15:18" x14ac:dyDescent="0.25">
      <c r="O1975"/>
      <c r="P1975" s="29"/>
      <c r="R1975"/>
    </row>
    <row r="1976" spans="15:18" x14ac:dyDescent="0.25">
      <c r="O1976"/>
      <c r="P1976" s="29"/>
      <c r="R1976"/>
    </row>
    <row r="1977" spans="15:18" x14ac:dyDescent="0.25">
      <c r="O1977"/>
      <c r="P1977" s="29"/>
      <c r="R1977"/>
    </row>
    <row r="1978" spans="15:18" x14ac:dyDescent="0.25">
      <c r="O1978"/>
      <c r="P1978" s="29"/>
      <c r="R1978"/>
    </row>
    <row r="1979" spans="15:18" x14ac:dyDescent="0.25">
      <c r="O1979"/>
      <c r="P1979" s="29"/>
      <c r="R1979"/>
    </row>
    <row r="1980" spans="15:18" x14ac:dyDescent="0.25">
      <c r="O1980"/>
      <c r="P1980" s="29"/>
      <c r="R1980"/>
    </row>
    <row r="1981" spans="15:18" x14ac:dyDescent="0.25">
      <c r="O1981"/>
      <c r="P1981" s="29"/>
      <c r="R1981"/>
    </row>
    <row r="1982" spans="15:18" x14ac:dyDescent="0.25">
      <c r="O1982"/>
      <c r="P1982" s="29"/>
      <c r="R1982"/>
    </row>
    <row r="1983" spans="15:18" x14ac:dyDescent="0.25">
      <c r="O1983"/>
      <c r="P1983" s="29"/>
      <c r="R1983"/>
    </row>
    <row r="1984" spans="15:18" x14ac:dyDescent="0.25">
      <c r="O1984"/>
      <c r="P1984" s="29"/>
      <c r="R1984"/>
    </row>
    <row r="1985" spans="15:18" x14ac:dyDescent="0.25">
      <c r="O1985"/>
      <c r="P1985" s="29"/>
      <c r="R1985"/>
    </row>
    <row r="1986" spans="15:18" x14ac:dyDescent="0.25">
      <c r="O1986"/>
      <c r="P1986" s="29"/>
      <c r="R1986"/>
    </row>
    <row r="1987" spans="15:18" x14ac:dyDescent="0.25">
      <c r="O1987"/>
      <c r="P1987" s="29"/>
      <c r="R1987"/>
    </row>
    <row r="1988" spans="15:18" x14ac:dyDescent="0.25">
      <c r="O1988"/>
      <c r="P1988" s="29"/>
      <c r="R1988"/>
    </row>
    <row r="1989" spans="15:18" x14ac:dyDescent="0.25">
      <c r="O1989"/>
      <c r="P1989" s="29"/>
      <c r="R1989"/>
    </row>
    <row r="1990" spans="15:18" x14ac:dyDescent="0.25">
      <c r="O1990"/>
      <c r="P1990" s="29"/>
      <c r="R1990"/>
    </row>
    <row r="1991" spans="15:18" x14ac:dyDescent="0.25">
      <c r="O1991"/>
      <c r="P1991" s="29"/>
      <c r="R1991"/>
    </row>
    <row r="1992" spans="15:18" x14ac:dyDescent="0.25">
      <c r="O1992"/>
      <c r="P1992" s="29"/>
      <c r="R1992"/>
    </row>
    <row r="1993" spans="15:18" x14ac:dyDescent="0.25">
      <c r="O1993"/>
      <c r="P1993" s="29"/>
      <c r="R1993"/>
    </row>
    <row r="1994" spans="15:18" x14ac:dyDescent="0.25">
      <c r="O1994"/>
      <c r="P1994" s="29"/>
      <c r="R1994"/>
    </row>
    <row r="1995" spans="15:18" x14ac:dyDescent="0.25">
      <c r="O1995"/>
      <c r="P1995" s="29"/>
      <c r="R1995"/>
    </row>
    <row r="1996" spans="15:18" x14ac:dyDescent="0.25">
      <c r="O1996"/>
      <c r="P1996" s="29"/>
      <c r="R1996"/>
    </row>
    <row r="1997" spans="15:18" x14ac:dyDescent="0.25">
      <c r="O1997"/>
      <c r="P1997" s="29"/>
      <c r="R1997"/>
    </row>
    <row r="1998" spans="15:18" x14ac:dyDescent="0.25">
      <c r="O1998"/>
      <c r="P1998" s="29"/>
      <c r="R1998"/>
    </row>
    <row r="1999" spans="15:18" x14ac:dyDescent="0.25">
      <c r="O1999"/>
      <c r="P1999" s="29"/>
      <c r="R1999"/>
    </row>
    <row r="2000" spans="15:18" x14ac:dyDescent="0.25">
      <c r="O2000"/>
      <c r="P2000" s="29"/>
      <c r="R2000"/>
    </row>
    <row r="2001" spans="15:18" x14ac:dyDescent="0.25">
      <c r="O2001"/>
      <c r="P2001" s="29"/>
      <c r="R2001"/>
    </row>
    <row r="2002" spans="15:18" x14ac:dyDescent="0.25">
      <c r="O2002"/>
      <c r="P2002" s="29"/>
      <c r="R2002"/>
    </row>
    <row r="2003" spans="15:18" x14ac:dyDescent="0.25">
      <c r="O2003"/>
      <c r="P2003" s="29"/>
      <c r="R2003"/>
    </row>
    <row r="2004" spans="15:18" x14ac:dyDescent="0.25">
      <c r="O2004"/>
      <c r="P2004" s="29"/>
      <c r="R2004"/>
    </row>
    <row r="2005" spans="15:18" x14ac:dyDescent="0.25">
      <c r="O2005"/>
      <c r="P2005" s="29"/>
      <c r="R2005"/>
    </row>
    <row r="2006" spans="15:18" x14ac:dyDescent="0.25">
      <c r="O2006"/>
      <c r="P2006" s="29"/>
      <c r="R2006"/>
    </row>
    <row r="2007" spans="15:18" x14ac:dyDescent="0.25">
      <c r="O2007"/>
      <c r="P2007" s="29"/>
      <c r="R2007"/>
    </row>
    <row r="2008" spans="15:18" x14ac:dyDescent="0.25">
      <c r="O2008"/>
      <c r="P2008" s="29"/>
      <c r="R2008"/>
    </row>
    <row r="2009" spans="15:18" x14ac:dyDescent="0.25">
      <c r="O2009"/>
      <c r="P2009" s="29"/>
      <c r="R2009"/>
    </row>
    <row r="2010" spans="15:18" x14ac:dyDescent="0.25">
      <c r="O2010"/>
      <c r="P2010" s="29"/>
      <c r="R2010"/>
    </row>
    <row r="2011" spans="15:18" x14ac:dyDescent="0.25">
      <c r="O2011"/>
      <c r="P2011" s="29"/>
      <c r="R2011"/>
    </row>
    <row r="2012" spans="15:18" x14ac:dyDescent="0.25">
      <c r="O2012"/>
      <c r="P2012" s="29"/>
      <c r="R2012"/>
    </row>
    <row r="2013" spans="15:18" x14ac:dyDescent="0.25">
      <c r="O2013"/>
      <c r="P2013" s="29"/>
      <c r="R2013"/>
    </row>
    <row r="2014" spans="15:18" x14ac:dyDescent="0.25">
      <c r="O2014"/>
      <c r="P2014" s="29"/>
      <c r="R2014"/>
    </row>
    <row r="2015" spans="15:18" x14ac:dyDescent="0.25">
      <c r="O2015"/>
      <c r="P2015" s="29"/>
      <c r="R2015"/>
    </row>
    <row r="2016" spans="15:18" x14ac:dyDescent="0.25">
      <c r="O2016"/>
      <c r="P2016" s="29"/>
      <c r="R2016"/>
    </row>
    <row r="2017" spans="15:18" x14ac:dyDescent="0.25">
      <c r="O2017"/>
      <c r="P2017" s="29"/>
      <c r="R2017"/>
    </row>
    <row r="2018" spans="15:18" x14ac:dyDescent="0.25">
      <c r="O2018"/>
      <c r="P2018" s="29"/>
      <c r="R2018"/>
    </row>
    <row r="2019" spans="15:18" x14ac:dyDescent="0.25">
      <c r="O2019"/>
      <c r="P2019" s="29"/>
      <c r="R2019"/>
    </row>
    <row r="2020" spans="15:18" x14ac:dyDescent="0.25">
      <c r="O2020"/>
      <c r="P2020" s="29"/>
      <c r="R2020"/>
    </row>
    <row r="2021" spans="15:18" x14ac:dyDescent="0.25">
      <c r="O2021"/>
      <c r="P2021" s="29"/>
      <c r="R2021"/>
    </row>
    <row r="2022" spans="15:18" x14ac:dyDescent="0.25">
      <c r="O2022"/>
      <c r="P2022" s="29"/>
      <c r="R2022"/>
    </row>
    <row r="2023" spans="15:18" x14ac:dyDescent="0.25">
      <c r="O2023"/>
      <c r="P2023" s="29"/>
      <c r="R2023"/>
    </row>
    <row r="2024" spans="15:18" x14ac:dyDescent="0.25">
      <c r="O2024"/>
      <c r="P2024" s="29"/>
      <c r="R2024"/>
    </row>
    <row r="2025" spans="15:18" x14ac:dyDescent="0.25">
      <c r="O2025"/>
      <c r="P2025" s="29"/>
      <c r="R2025"/>
    </row>
    <row r="2026" spans="15:18" x14ac:dyDescent="0.25">
      <c r="O2026"/>
      <c r="P2026" s="29"/>
      <c r="R2026"/>
    </row>
    <row r="2027" spans="15:18" x14ac:dyDescent="0.25">
      <c r="O2027"/>
      <c r="P2027" s="29"/>
      <c r="R2027"/>
    </row>
    <row r="2028" spans="15:18" x14ac:dyDescent="0.25">
      <c r="O2028"/>
      <c r="P2028" s="29"/>
      <c r="R2028"/>
    </row>
    <row r="2029" spans="15:18" x14ac:dyDescent="0.25">
      <c r="O2029"/>
      <c r="P2029" s="29"/>
      <c r="R2029"/>
    </row>
    <row r="2030" spans="15:18" x14ac:dyDescent="0.25">
      <c r="O2030"/>
      <c r="P2030" s="29"/>
      <c r="R2030"/>
    </row>
    <row r="2031" spans="15:18" x14ac:dyDescent="0.25">
      <c r="O2031"/>
      <c r="P2031" s="29"/>
      <c r="R2031"/>
    </row>
    <row r="2032" spans="15:18" x14ac:dyDescent="0.25">
      <c r="O2032"/>
      <c r="P2032" s="29"/>
      <c r="R2032"/>
    </row>
    <row r="2033" spans="15:18" x14ac:dyDescent="0.25">
      <c r="O2033"/>
      <c r="P2033" s="29"/>
      <c r="R2033"/>
    </row>
    <row r="2034" spans="15:18" x14ac:dyDescent="0.25">
      <c r="O2034"/>
      <c r="P2034" s="29"/>
      <c r="R2034"/>
    </row>
    <row r="2035" spans="15:18" x14ac:dyDescent="0.25">
      <c r="O2035"/>
      <c r="P2035" s="29"/>
      <c r="R2035"/>
    </row>
    <row r="2036" spans="15:18" x14ac:dyDescent="0.25">
      <c r="O2036"/>
      <c r="P2036" s="29"/>
      <c r="R2036"/>
    </row>
    <row r="2037" spans="15:18" x14ac:dyDescent="0.25">
      <c r="O2037"/>
      <c r="P2037" s="29"/>
      <c r="R2037"/>
    </row>
    <row r="2038" spans="15:18" x14ac:dyDescent="0.25">
      <c r="O2038"/>
      <c r="P2038" s="29"/>
      <c r="R2038"/>
    </row>
    <row r="2039" spans="15:18" x14ac:dyDescent="0.25">
      <c r="O2039"/>
      <c r="P2039" s="29"/>
      <c r="R2039"/>
    </row>
    <row r="2040" spans="15:18" x14ac:dyDescent="0.25">
      <c r="O2040"/>
      <c r="P2040" s="29"/>
      <c r="R2040"/>
    </row>
    <row r="2041" spans="15:18" x14ac:dyDescent="0.25">
      <c r="O2041"/>
      <c r="P2041" s="29"/>
      <c r="R2041"/>
    </row>
    <row r="2042" spans="15:18" x14ac:dyDescent="0.25">
      <c r="O2042"/>
      <c r="P2042" s="29"/>
      <c r="R2042"/>
    </row>
    <row r="2043" spans="15:18" x14ac:dyDescent="0.25">
      <c r="O2043"/>
      <c r="P2043" s="29"/>
      <c r="R2043"/>
    </row>
    <row r="2044" spans="15:18" x14ac:dyDescent="0.25">
      <c r="O2044"/>
      <c r="P2044" s="29"/>
      <c r="R2044"/>
    </row>
    <row r="2045" spans="15:18" x14ac:dyDescent="0.25">
      <c r="O2045"/>
      <c r="P2045" s="29"/>
      <c r="R2045"/>
    </row>
    <row r="2046" spans="15:18" x14ac:dyDescent="0.25">
      <c r="O2046"/>
      <c r="P2046" s="29"/>
      <c r="R2046"/>
    </row>
    <row r="2047" spans="15:18" x14ac:dyDescent="0.25">
      <c r="O2047"/>
      <c r="P2047" s="29"/>
      <c r="R2047"/>
    </row>
    <row r="2048" spans="15:18" x14ac:dyDescent="0.25">
      <c r="O2048"/>
      <c r="P2048" s="29"/>
      <c r="R2048"/>
    </row>
    <row r="2049" spans="15:18" x14ac:dyDescent="0.25">
      <c r="O2049"/>
      <c r="P2049" s="29"/>
      <c r="R2049"/>
    </row>
    <row r="2050" spans="15:18" x14ac:dyDescent="0.25">
      <c r="O2050"/>
      <c r="P2050" s="29"/>
      <c r="R2050"/>
    </row>
    <row r="2051" spans="15:18" x14ac:dyDescent="0.25">
      <c r="O2051"/>
      <c r="P2051" s="29"/>
      <c r="R2051"/>
    </row>
    <row r="2052" spans="15:18" x14ac:dyDescent="0.25">
      <c r="O2052"/>
      <c r="P2052" s="29"/>
      <c r="R2052"/>
    </row>
    <row r="2053" spans="15:18" x14ac:dyDescent="0.25">
      <c r="O2053"/>
      <c r="P2053" s="29"/>
      <c r="R2053"/>
    </row>
    <row r="2054" spans="15:18" x14ac:dyDescent="0.25">
      <c r="O2054"/>
      <c r="P2054" s="29"/>
      <c r="R2054"/>
    </row>
    <row r="2055" spans="15:18" x14ac:dyDescent="0.25">
      <c r="O2055"/>
      <c r="P2055" s="29"/>
      <c r="R2055"/>
    </row>
    <row r="2056" spans="15:18" x14ac:dyDescent="0.25">
      <c r="O2056"/>
      <c r="P2056" s="29"/>
      <c r="R2056"/>
    </row>
    <row r="2057" spans="15:18" x14ac:dyDescent="0.25">
      <c r="O2057"/>
      <c r="P2057" s="29"/>
      <c r="R2057"/>
    </row>
    <row r="2058" spans="15:18" x14ac:dyDescent="0.25">
      <c r="O2058"/>
      <c r="P2058" s="29"/>
      <c r="R2058"/>
    </row>
    <row r="2059" spans="15:18" x14ac:dyDescent="0.25">
      <c r="O2059"/>
      <c r="P2059" s="29"/>
      <c r="R2059"/>
    </row>
    <row r="2060" spans="15:18" x14ac:dyDescent="0.25">
      <c r="O2060"/>
      <c r="P2060" s="29"/>
      <c r="R2060"/>
    </row>
    <row r="2061" spans="15:18" x14ac:dyDescent="0.25">
      <c r="O2061"/>
      <c r="P2061" s="29"/>
      <c r="R2061"/>
    </row>
    <row r="2062" spans="15:18" x14ac:dyDescent="0.25">
      <c r="O2062"/>
      <c r="P2062" s="29"/>
      <c r="R2062"/>
    </row>
    <row r="2063" spans="15:18" x14ac:dyDescent="0.25">
      <c r="O2063"/>
      <c r="P2063" s="29"/>
      <c r="R2063"/>
    </row>
    <row r="2064" spans="15:18" x14ac:dyDescent="0.25">
      <c r="O2064"/>
      <c r="P2064" s="29"/>
      <c r="R2064"/>
    </row>
    <row r="2065" spans="15:18" x14ac:dyDescent="0.25">
      <c r="O2065"/>
      <c r="P2065" s="29"/>
      <c r="R2065"/>
    </row>
    <row r="2066" spans="15:18" x14ac:dyDescent="0.25">
      <c r="O2066"/>
      <c r="P2066" s="29"/>
      <c r="R2066"/>
    </row>
    <row r="2067" spans="15:18" x14ac:dyDescent="0.25">
      <c r="O2067"/>
      <c r="P2067" s="29"/>
      <c r="R2067"/>
    </row>
    <row r="2068" spans="15:18" x14ac:dyDescent="0.25">
      <c r="O2068"/>
      <c r="P2068" s="29"/>
      <c r="R2068"/>
    </row>
    <row r="2069" spans="15:18" x14ac:dyDescent="0.25">
      <c r="O2069"/>
      <c r="P2069" s="29"/>
      <c r="R2069"/>
    </row>
    <row r="2070" spans="15:18" x14ac:dyDescent="0.25">
      <c r="O2070"/>
      <c r="P2070" s="29"/>
      <c r="R2070"/>
    </row>
    <row r="2071" spans="15:18" x14ac:dyDescent="0.25">
      <c r="O2071"/>
      <c r="P2071" s="29"/>
      <c r="R2071"/>
    </row>
    <row r="2072" spans="15:18" x14ac:dyDescent="0.25">
      <c r="O2072"/>
      <c r="P2072" s="29"/>
      <c r="R2072"/>
    </row>
    <row r="2073" spans="15:18" x14ac:dyDescent="0.25">
      <c r="O2073"/>
      <c r="P2073" s="29"/>
      <c r="R2073"/>
    </row>
    <row r="2074" spans="15:18" x14ac:dyDescent="0.25">
      <c r="O2074"/>
      <c r="P2074" s="29"/>
      <c r="R2074"/>
    </row>
    <row r="2075" spans="15:18" x14ac:dyDescent="0.25">
      <c r="O2075"/>
      <c r="P2075" s="29"/>
      <c r="R2075"/>
    </row>
    <row r="2076" spans="15:18" x14ac:dyDescent="0.25">
      <c r="O2076"/>
      <c r="P2076" s="29"/>
      <c r="R2076"/>
    </row>
    <row r="2077" spans="15:18" x14ac:dyDescent="0.25">
      <c r="O2077"/>
      <c r="P2077" s="29"/>
      <c r="R2077"/>
    </row>
    <row r="2078" spans="15:18" x14ac:dyDescent="0.25">
      <c r="O2078"/>
      <c r="P2078" s="29"/>
      <c r="R2078"/>
    </row>
    <row r="2079" spans="15:18" x14ac:dyDescent="0.25">
      <c r="O2079"/>
      <c r="P2079" s="29"/>
      <c r="R2079"/>
    </row>
    <row r="2080" spans="15:18" x14ac:dyDescent="0.25">
      <c r="O2080"/>
      <c r="P2080" s="29"/>
      <c r="R2080"/>
    </row>
    <row r="2081" spans="15:18" x14ac:dyDescent="0.25">
      <c r="O2081"/>
      <c r="P2081" s="29"/>
      <c r="R2081"/>
    </row>
    <row r="2082" spans="15:18" x14ac:dyDescent="0.25">
      <c r="O2082"/>
      <c r="P2082" s="29"/>
      <c r="R2082"/>
    </row>
    <row r="2083" spans="15:18" x14ac:dyDescent="0.25">
      <c r="O2083"/>
      <c r="P2083" s="29"/>
      <c r="R2083"/>
    </row>
    <row r="2084" spans="15:18" x14ac:dyDescent="0.25">
      <c r="O2084"/>
      <c r="P2084" s="29"/>
      <c r="R2084"/>
    </row>
    <row r="2085" spans="15:18" x14ac:dyDescent="0.25">
      <c r="O2085"/>
      <c r="P2085" s="29"/>
      <c r="R2085"/>
    </row>
    <row r="2086" spans="15:18" x14ac:dyDescent="0.25">
      <c r="O2086"/>
      <c r="P2086" s="29"/>
      <c r="R2086"/>
    </row>
    <row r="2087" spans="15:18" x14ac:dyDescent="0.25">
      <c r="O2087"/>
      <c r="P2087" s="29"/>
      <c r="R2087"/>
    </row>
    <row r="2088" spans="15:18" x14ac:dyDescent="0.25">
      <c r="O2088"/>
      <c r="P2088" s="29"/>
      <c r="R2088"/>
    </row>
    <row r="2089" spans="15:18" x14ac:dyDescent="0.25">
      <c r="O2089"/>
      <c r="P2089" s="29"/>
      <c r="R2089"/>
    </row>
    <row r="2090" spans="15:18" x14ac:dyDescent="0.25">
      <c r="O2090"/>
      <c r="P2090" s="29"/>
      <c r="R2090"/>
    </row>
    <row r="2091" spans="15:18" x14ac:dyDescent="0.25">
      <c r="O2091"/>
      <c r="P2091" s="29"/>
      <c r="R2091"/>
    </row>
    <row r="2092" spans="15:18" x14ac:dyDescent="0.25">
      <c r="O2092"/>
      <c r="P2092" s="29"/>
      <c r="R2092"/>
    </row>
    <row r="2093" spans="15:18" x14ac:dyDescent="0.25">
      <c r="O2093"/>
      <c r="P2093" s="29"/>
      <c r="R2093"/>
    </row>
    <row r="2094" spans="15:18" x14ac:dyDescent="0.25">
      <c r="O2094"/>
      <c r="P2094" s="29"/>
      <c r="R2094"/>
    </row>
    <row r="2095" spans="15:18" x14ac:dyDescent="0.25">
      <c r="O2095"/>
      <c r="P2095" s="29"/>
      <c r="R2095"/>
    </row>
    <row r="2096" spans="15:18" x14ac:dyDescent="0.25">
      <c r="O2096"/>
      <c r="P2096" s="29"/>
      <c r="R2096"/>
    </row>
    <row r="2097" spans="15:18" x14ac:dyDescent="0.25">
      <c r="O2097"/>
      <c r="P2097" s="29"/>
      <c r="R2097"/>
    </row>
    <row r="2098" spans="15:18" x14ac:dyDescent="0.25">
      <c r="O2098"/>
      <c r="P2098" s="29"/>
      <c r="R2098"/>
    </row>
    <row r="2099" spans="15:18" x14ac:dyDescent="0.25">
      <c r="O2099"/>
      <c r="P2099" s="29"/>
      <c r="R2099"/>
    </row>
    <row r="2100" spans="15:18" x14ac:dyDescent="0.25">
      <c r="O2100"/>
      <c r="P2100" s="29"/>
      <c r="R2100"/>
    </row>
    <row r="2101" spans="15:18" x14ac:dyDescent="0.25">
      <c r="O2101"/>
      <c r="P2101" s="29"/>
      <c r="R2101"/>
    </row>
    <row r="2102" spans="15:18" x14ac:dyDescent="0.25">
      <c r="O2102"/>
      <c r="P2102" s="29"/>
      <c r="R2102"/>
    </row>
    <row r="2103" spans="15:18" x14ac:dyDescent="0.25">
      <c r="O2103"/>
      <c r="P2103" s="29"/>
      <c r="R2103"/>
    </row>
    <row r="2104" spans="15:18" x14ac:dyDescent="0.25">
      <c r="O2104"/>
      <c r="P2104" s="29"/>
      <c r="R2104"/>
    </row>
    <row r="2105" spans="15:18" x14ac:dyDescent="0.25">
      <c r="O2105"/>
      <c r="P2105" s="29"/>
      <c r="R2105"/>
    </row>
    <row r="2106" spans="15:18" x14ac:dyDescent="0.25">
      <c r="O2106"/>
      <c r="P2106" s="29"/>
      <c r="R2106"/>
    </row>
    <row r="2107" spans="15:18" x14ac:dyDescent="0.25">
      <c r="O2107"/>
      <c r="P2107" s="29"/>
      <c r="R2107"/>
    </row>
    <row r="2108" spans="15:18" x14ac:dyDescent="0.25">
      <c r="O2108"/>
      <c r="P2108" s="29"/>
      <c r="R2108"/>
    </row>
    <row r="2109" spans="15:18" x14ac:dyDescent="0.25">
      <c r="O2109"/>
      <c r="P2109" s="29"/>
      <c r="R2109"/>
    </row>
    <row r="2110" spans="15:18" x14ac:dyDescent="0.25">
      <c r="O2110"/>
      <c r="P2110" s="29"/>
      <c r="R2110"/>
    </row>
    <row r="2111" spans="15:18" x14ac:dyDescent="0.25">
      <c r="O2111"/>
      <c r="P2111" s="29"/>
      <c r="R2111"/>
    </row>
    <row r="2112" spans="15:18" x14ac:dyDescent="0.25">
      <c r="O2112"/>
      <c r="P2112" s="29"/>
      <c r="R2112"/>
    </row>
    <row r="2113" spans="15:18" x14ac:dyDescent="0.25">
      <c r="O2113"/>
      <c r="P2113" s="29"/>
      <c r="R2113"/>
    </row>
    <row r="2114" spans="15:18" x14ac:dyDescent="0.25">
      <c r="O2114"/>
      <c r="P2114" s="29"/>
      <c r="R2114"/>
    </row>
    <row r="2115" spans="15:18" x14ac:dyDescent="0.25">
      <c r="O2115"/>
      <c r="P2115" s="29"/>
      <c r="R2115"/>
    </row>
    <row r="2116" spans="15:18" x14ac:dyDescent="0.25">
      <c r="O2116"/>
      <c r="P2116" s="29"/>
      <c r="R2116"/>
    </row>
    <row r="2117" spans="15:18" x14ac:dyDescent="0.25">
      <c r="O2117"/>
      <c r="P2117" s="29"/>
      <c r="R2117"/>
    </row>
    <row r="2118" spans="15:18" x14ac:dyDescent="0.25">
      <c r="O2118"/>
      <c r="P2118" s="29"/>
      <c r="R2118"/>
    </row>
    <row r="2119" spans="15:18" x14ac:dyDescent="0.25">
      <c r="O2119"/>
      <c r="P2119" s="29"/>
      <c r="R2119"/>
    </row>
    <row r="2120" spans="15:18" x14ac:dyDescent="0.25">
      <c r="O2120"/>
      <c r="P2120" s="29"/>
      <c r="R2120"/>
    </row>
    <row r="2121" spans="15:18" x14ac:dyDescent="0.25">
      <c r="O2121"/>
      <c r="P2121" s="29"/>
      <c r="R2121"/>
    </row>
    <row r="2122" spans="15:18" x14ac:dyDescent="0.25">
      <c r="O2122"/>
      <c r="P2122" s="29"/>
      <c r="R2122"/>
    </row>
    <row r="2123" spans="15:18" x14ac:dyDescent="0.25">
      <c r="O2123"/>
      <c r="P2123" s="29"/>
      <c r="R2123"/>
    </row>
    <row r="2124" spans="15:18" x14ac:dyDescent="0.25">
      <c r="O2124"/>
      <c r="P2124" s="29"/>
      <c r="R2124"/>
    </row>
    <row r="2125" spans="15:18" x14ac:dyDescent="0.25">
      <c r="O2125"/>
      <c r="P2125" s="29"/>
      <c r="R2125"/>
    </row>
    <row r="2126" spans="15:18" x14ac:dyDescent="0.25">
      <c r="O2126"/>
      <c r="P2126" s="29"/>
      <c r="R2126"/>
    </row>
    <row r="2127" spans="15:18" x14ac:dyDescent="0.25">
      <c r="O2127"/>
      <c r="P2127" s="29"/>
      <c r="R2127"/>
    </row>
    <row r="2128" spans="15:18" x14ac:dyDescent="0.25">
      <c r="O2128"/>
      <c r="P2128" s="29"/>
      <c r="R2128"/>
    </row>
    <row r="2129" spans="15:18" x14ac:dyDescent="0.25">
      <c r="O2129"/>
      <c r="P2129" s="29"/>
      <c r="R2129"/>
    </row>
    <row r="2130" spans="15:18" x14ac:dyDescent="0.25">
      <c r="O2130"/>
      <c r="P2130" s="29"/>
      <c r="R2130"/>
    </row>
    <row r="2131" spans="15:18" x14ac:dyDescent="0.25">
      <c r="O2131"/>
      <c r="P2131" s="29"/>
      <c r="R2131"/>
    </row>
    <row r="2132" spans="15:18" x14ac:dyDescent="0.25">
      <c r="O2132"/>
      <c r="P2132" s="29"/>
      <c r="R2132"/>
    </row>
    <row r="2133" spans="15:18" x14ac:dyDescent="0.25">
      <c r="O2133"/>
      <c r="P2133" s="29"/>
      <c r="R2133"/>
    </row>
    <row r="2134" spans="15:18" x14ac:dyDescent="0.25">
      <c r="O2134"/>
      <c r="P2134" s="29"/>
      <c r="R2134"/>
    </row>
    <row r="2135" spans="15:18" x14ac:dyDescent="0.25">
      <c r="O2135"/>
      <c r="P2135" s="29"/>
      <c r="R2135"/>
    </row>
    <row r="2136" spans="15:18" x14ac:dyDescent="0.25">
      <c r="O2136"/>
      <c r="P2136" s="29"/>
      <c r="R2136"/>
    </row>
    <row r="2137" spans="15:18" x14ac:dyDescent="0.25">
      <c r="O2137"/>
      <c r="P2137" s="29"/>
      <c r="R2137"/>
    </row>
    <row r="2138" spans="15:18" x14ac:dyDescent="0.25">
      <c r="O2138"/>
      <c r="P2138" s="29"/>
      <c r="R2138"/>
    </row>
    <row r="2139" spans="15:18" x14ac:dyDescent="0.25">
      <c r="O2139"/>
      <c r="P2139" s="29"/>
      <c r="R2139"/>
    </row>
    <row r="2140" spans="15:18" x14ac:dyDescent="0.25">
      <c r="O2140"/>
      <c r="P2140" s="29"/>
      <c r="R2140"/>
    </row>
    <row r="2141" spans="15:18" x14ac:dyDescent="0.25">
      <c r="O2141"/>
      <c r="P2141" s="29"/>
      <c r="R2141"/>
    </row>
    <row r="2142" spans="15:18" x14ac:dyDescent="0.25">
      <c r="O2142"/>
      <c r="P2142" s="29"/>
      <c r="R2142"/>
    </row>
    <row r="2143" spans="15:18" x14ac:dyDescent="0.25">
      <c r="O2143"/>
      <c r="P2143" s="29"/>
      <c r="R2143"/>
    </row>
    <row r="2144" spans="15:18" x14ac:dyDescent="0.25">
      <c r="O2144"/>
      <c r="P2144" s="29"/>
      <c r="R2144"/>
    </row>
    <row r="2145" spans="15:18" x14ac:dyDescent="0.25">
      <c r="O2145"/>
      <c r="P2145" s="29"/>
      <c r="R2145"/>
    </row>
    <row r="2146" spans="15:18" x14ac:dyDescent="0.25">
      <c r="O2146"/>
      <c r="P2146" s="29"/>
      <c r="R2146"/>
    </row>
    <row r="2147" spans="15:18" x14ac:dyDescent="0.25">
      <c r="O2147"/>
      <c r="P2147" s="29"/>
      <c r="R2147"/>
    </row>
    <row r="2148" spans="15:18" x14ac:dyDescent="0.25">
      <c r="O2148"/>
      <c r="P2148" s="29"/>
      <c r="R2148"/>
    </row>
    <row r="2149" spans="15:18" x14ac:dyDescent="0.25">
      <c r="O2149"/>
      <c r="P2149" s="29"/>
      <c r="R2149"/>
    </row>
    <row r="2150" spans="15:18" x14ac:dyDescent="0.25">
      <c r="O2150"/>
      <c r="P2150" s="29"/>
      <c r="R2150"/>
    </row>
    <row r="2151" spans="15:18" x14ac:dyDescent="0.25">
      <c r="O2151"/>
      <c r="P2151" s="29"/>
      <c r="R2151"/>
    </row>
    <row r="2152" spans="15:18" x14ac:dyDescent="0.25">
      <c r="O2152"/>
      <c r="P2152" s="29"/>
      <c r="R2152"/>
    </row>
    <row r="2153" spans="15:18" x14ac:dyDescent="0.25">
      <c r="O2153"/>
      <c r="P2153" s="29"/>
      <c r="R2153"/>
    </row>
    <row r="2154" spans="15:18" x14ac:dyDescent="0.25">
      <c r="O2154"/>
      <c r="P2154" s="29"/>
      <c r="R2154"/>
    </row>
    <row r="2155" spans="15:18" x14ac:dyDescent="0.25">
      <c r="O2155"/>
      <c r="P2155" s="29"/>
      <c r="R2155"/>
    </row>
    <row r="2156" spans="15:18" x14ac:dyDescent="0.25">
      <c r="O2156"/>
      <c r="P2156" s="29"/>
      <c r="R2156"/>
    </row>
    <row r="2157" spans="15:18" x14ac:dyDescent="0.25">
      <c r="O2157"/>
      <c r="P2157" s="29"/>
      <c r="R2157"/>
    </row>
    <row r="2158" spans="15:18" x14ac:dyDescent="0.25">
      <c r="O2158"/>
      <c r="P2158" s="29"/>
      <c r="R2158"/>
    </row>
    <row r="2159" spans="15:18" x14ac:dyDescent="0.25">
      <c r="O2159"/>
      <c r="P2159" s="29"/>
      <c r="R2159"/>
    </row>
    <row r="2160" spans="15:18" x14ac:dyDescent="0.25">
      <c r="O2160"/>
      <c r="P2160" s="29"/>
      <c r="R2160"/>
    </row>
    <row r="2161" spans="15:18" x14ac:dyDescent="0.25">
      <c r="O2161"/>
      <c r="P2161" s="29"/>
      <c r="R2161"/>
    </row>
    <row r="2162" spans="15:18" x14ac:dyDescent="0.25">
      <c r="O2162"/>
      <c r="P2162" s="29"/>
      <c r="R2162"/>
    </row>
    <row r="2163" spans="15:18" x14ac:dyDescent="0.25">
      <c r="O2163"/>
      <c r="P2163" s="29"/>
      <c r="R2163"/>
    </row>
    <row r="2164" spans="15:18" x14ac:dyDescent="0.25">
      <c r="O2164"/>
      <c r="P2164" s="29"/>
      <c r="R2164"/>
    </row>
    <row r="2165" spans="15:18" x14ac:dyDescent="0.25">
      <c r="O2165"/>
      <c r="P2165" s="29"/>
      <c r="R2165"/>
    </row>
    <row r="2166" spans="15:18" x14ac:dyDescent="0.25">
      <c r="O2166"/>
      <c r="P2166" s="29"/>
      <c r="R2166"/>
    </row>
    <row r="2167" spans="15:18" x14ac:dyDescent="0.25">
      <c r="O2167"/>
      <c r="P2167" s="29"/>
      <c r="R2167"/>
    </row>
    <row r="2168" spans="15:18" x14ac:dyDescent="0.25">
      <c r="O2168"/>
      <c r="P2168" s="29"/>
      <c r="R2168"/>
    </row>
    <row r="2169" spans="15:18" x14ac:dyDescent="0.25">
      <c r="O2169"/>
      <c r="P2169" s="29"/>
      <c r="R2169"/>
    </row>
    <row r="2170" spans="15:18" x14ac:dyDescent="0.25">
      <c r="O2170"/>
      <c r="P2170" s="29"/>
      <c r="R2170"/>
    </row>
    <row r="2171" spans="15:18" x14ac:dyDescent="0.25">
      <c r="O2171"/>
      <c r="P2171" s="29"/>
      <c r="R2171"/>
    </row>
    <row r="2172" spans="15:18" x14ac:dyDescent="0.25">
      <c r="O2172"/>
      <c r="P2172" s="29"/>
      <c r="R2172"/>
    </row>
    <row r="2173" spans="15:18" x14ac:dyDescent="0.25">
      <c r="O2173"/>
      <c r="P2173" s="29"/>
      <c r="R2173"/>
    </row>
    <row r="2174" spans="15:18" x14ac:dyDescent="0.25">
      <c r="O2174"/>
      <c r="P2174" s="29"/>
      <c r="R2174"/>
    </row>
    <row r="2175" spans="15:18" x14ac:dyDescent="0.25">
      <c r="O2175"/>
      <c r="P2175" s="29"/>
      <c r="R2175"/>
    </row>
    <row r="2176" spans="15:18" x14ac:dyDescent="0.25">
      <c r="O2176"/>
      <c r="P2176" s="29"/>
      <c r="R2176"/>
    </row>
    <row r="2177" spans="15:18" x14ac:dyDescent="0.25">
      <c r="O2177"/>
      <c r="P2177" s="29"/>
      <c r="R2177"/>
    </row>
    <row r="2178" spans="15:18" x14ac:dyDescent="0.25">
      <c r="O2178"/>
      <c r="P2178" s="29"/>
      <c r="R2178"/>
    </row>
    <row r="2179" spans="15:18" x14ac:dyDescent="0.25">
      <c r="O2179"/>
      <c r="P2179" s="29"/>
      <c r="R2179"/>
    </row>
    <row r="2180" spans="15:18" x14ac:dyDescent="0.25">
      <c r="O2180"/>
      <c r="P2180" s="29"/>
      <c r="R2180"/>
    </row>
    <row r="2181" spans="15:18" x14ac:dyDescent="0.25">
      <c r="O2181"/>
      <c r="P2181" s="29"/>
      <c r="R2181"/>
    </row>
    <row r="2182" spans="15:18" x14ac:dyDescent="0.25">
      <c r="O2182"/>
      <c r="P2182" s="29"/>
      <c r="R2182"/>
    </row>
    <row r="2183" spans="15:18" x14ac:dyDescent="0.25">
      <c r="O2183"/>
      <c r="P2183" s="29"/>
      <c r="R2183"/>
    </row>
    <row r="2184" spans="15:18" x14ac:dyDescent="0.25">
      <c r="O2184"/>
      <c r="P2184" s="29"/>
      <c r="R2184"/>
    </row>
    <row r="2185" spans="15:18" x14ac:dyDescent="0.25">
      <c r="O2185"/>
      <c r="P2185" s="29"/>
      <c r="R2185"/>
    </row>
    <row r="2186" spans="15:18" x14ac:dyDescent="0.25">
      <c r="O2186"/>
      <c r="P2186" s="29"/>
      <c r="R2186"/>
    </row>
    <row r="2187" spans="15:18" x14ac:dyDescent="0.25">
      <c r="O2187"/>
      <c r="P2187" s="29"/>
      <c r="R2187"/>
    </row>
    <row r="2188" spans="15:18" x14ac:dyDescent="0.25">
      <c r="O2188"/>
      <c r="P2188" s="29"/>
      <c r="R2188"/>
    </row>
    <row r="2189" spans="15:18" x14ac:dyDescent="0.25">
      <c r="O2189"/>
      <c r="P2189" s="29"/>
      <c r="R2189"/>
    </row>
    <row r="2190" spans="15:18" x14ac:dyDescent="0.25">
      <c r="O2190"/>
      <c r="P2190" s="29"/>
      <c r="R2190"/>
    </row>
    <row r="2191" spans="15:18" x14ac:dyDescent="0.25">
      <c r="O2191"/>
      <c r="P2191" s="29"/>
      <c r="R2191"/>
    </row>
    <row r="2192" spans="15:18" x14ac:dyDescent="0.25">
      <c r="O2192"/>
      <c r="P2192" s="29"/>
      <c r="R2192"/>
    </row>
    <row r="2193" spans="15:18" x14ac:dyDescent="0.25">
      <c r="O2193"/>
      <c r="P2193" s="29"/>
      <c r="R2193"/>
    </row>
    <row r="2194" spans="15:18" x14ac:dyDescent="0.25">
      <c r="O2194"/>
      <c r="P2194" s="29"/>
      <c r="R2194"/>
    </row>
    <row r="2195" spans="15:18" x14ac:dyDescent="0.25">
      <c r="O2195"/>
      <c r="P2195" s="29"/>
      <c r="R2195"/>
    </row>
    <row r="2196" spans="15:18" x14ac:dyDescent="0.25">
      <c r="O2196"/>
      <c r="P2196" s="29"/>
      <c r="R2196"/>
    </row>
    <row r="2197" spans="15:18" x14ac:dyDescent="0.25">
      <c r="O2197"/>
      <c r="P2197" s="29"/>
      <c r="R2197"/>
    </row>
    <row r="2198" spans="15:18" x14ac:dyDescent="0.25">
      <c r="O2198"/>
      <c r="P2198" s="29"/>
      <c r="R2198"/>
    </row>
    <row r="2199" spans="15:18" x14ac:dyDescent="0.25">
      <c r="O2199"/>
      <c r="P2199" s="29"/>
      <c r="R2199"/>
    </row>
    <row r="2200" spans="15:18" x14ac:dyDescent="0.25">
      <c r="O2200"/>
      <c r="P2200" s="29"/>
      <c r="R2200"/>
    </row>
    <row r="2201" spans="15:18" x14ac:dyDescent="0.25">
      <c r="O2201"/>
      <c r="P2201" s="29"/>
      <c r="R2201"/>
    </row>
    <row r="2202" spans="15:18" x14ac:dyDescent="0.25">
      <c r="O2202"/>
      <c r="P2202" s="29"/>
      <c r="R2202"/>
    </row>
    <row r="2203" spans="15:18" x14ac:dyDescent="0.25">
      <c r="O2203"/>
      <c r="P2203" s="29"/>
      <c r="R2203"/>
    </row>
    <row r="2204" spans="15:18" x14ac:dyDescent="0.25">
      <c r="O2204"/>
      <c r="P2204" s="29"/>
      <c r="R2204"/>
    </row>
    <row r="2205" spans="15:18" x14ac:dyDescent="0.25">
      <c r="O2205"/>
      <c r="P2205" s="29"/>
      <c r="R2205"/>
    </row>
    <row r="2206" spans="15:18" x14ac:dyDescent="0.25">
      <c r="O2206"/>
      <c r="P2206" s="29"/>
      <c r="R2206"/>
    </row>
    <row r="2207" spans="15:18" x14ac:dyDescent="0.25">
      <c r="O2207"/>
      <c r="P2207" s="29"/>
      <c r="R2207"/>
    </row>
    <row r="2208" spans="15:18" x14ac:dyDescent="0.25">
      <c r="O2208"/>
      <c r="P2208" s="29"/>
      <c r="R2208"/>
    </row>
    <row r="2209" spans="15:18" x14ac:dyDescent="0.25">
      <c r="O2209"/>
      <c r="P2209" s="29"/>
      <c r="R2209"/>
    </row>
    <row r="2210" spans="15:18" x14ac:dyDescent="0.25">
      <c r="O2210"/>
      <c r="P2210" s="29"/>
      <c r="R2210"/>
    </row>
    <row r="2211" spans="15:18" x14ac:dyDescent="0.25">
      <c r="O2211"/>
      <c r="P2211" s="29"/>
      <c r="R2211"/>
    </row>
    <row r="2212" spans="15:18" x14ac:dyDescent="0.25">
      <c r="O2212"/>
      <c r="P2212" s="29"/>
      <c r="R2212"/>
    </row>
    <row r="2213" spans="15:18" x14ac:dyDescent="0.25">
      <c r="O2213"/>
      <c r="P2213" s="29"/>
      <c r="R2213"/>
    </row>
    <row r="2214" spans="15:18" x14ac:dyDescent="0.25">
      <c r="O2214"/>
      <c r="P2214" s="29"/>
      <c r="R2214"/>
    </row>
    <row r="2215" spans="15:18" x14ac:dyDescent="0.25">
      <c r="O2215"/>
      <c r="P2215" s="29"/>
      <c r="R2215"/>
    </row>
    <row r="2216" spans="15:18" x14ac:dyDescent="0.25">
      <c r="O2216"/>
      <c r="P2216" s="29"/>
      <c r="R2216"/>
    </row>
    <row r="2217" spans="15:18" x14ac:dyDescent="0.25">
      <c r="O2217"/>
      <c r="P2217" s="29"/>
      <c r="R2217"/>
    </row>
    <row r="2218" spans="15:18" x14ac:dyDescent="0.25">
      <c r="O2218"/>
      <c r="P2218" s="29"/>
      <c r="R2218"/>
    </row>
    <row r="2219" spans="15:18" x14ac:dyDescent="0.25">
      <c r="O2219"/>
      <c r="P2219" s="29"/>
      <c r="R2219"/>
    </row>
    <row r="2220" spans="15:18" x14ac:dyDescent="0.25">
      <c r="O2220"/>
      <c r="P2220" s="29"/>
      <c r="R2220"/>
    </row>
    <row r="2221" spans="15:18" x14ac:dyDescent="0.25">
      <c r="O2221"/>
      <c r="P2221" s="29"/>
      <c r="R2221"/>
    </row>
    <row r="2222" spans="15:18" x14ac:dyDescent="0.25">
      <c r="O2222"/>
      <c r="P2222" s="29"/>
      <c r="R2222"/>
    </row>
    <row r="2223" spans="15:18" x14ac:dyDescent="0.25">
      <c r="O2223"/>
      <c r="P2223" s="29"/>
      <c r="R2223"/>
    </row>
    <row r="2224" spans="15:18" x14ac:dyDescent="0.25">
      <c r="O2224"/>
      <c r="P2224" s="29"/>
      <c r="R2224"/>
    </row>
    <row r="2225" spans="15:18" x14ac:dyDescent="0.25">
      <c r="O2225"/>
      <c r="P2225" s="29"/>
      <c r="R2225"/>
    </row>
    <row r="2226" spans="15:18" x14ac:dyDescent="0.25">
      <c r="O2226"/>
      <c r="P2226" s="29"/>
      <c r="R2226"/>
    </row>
    <row r="2227" spans="15:18" x14ac:dyDescent="0.25">
      <c r="O2227"/>
      <c r="P2227" s="29"/>
      <c r="R2227"/>
    </row>
    <row r="2228" spans="15:18" x14ac:dyDescent="0.25">
      <c r="O2228"/>
      <c r="P2228" s="29"/>
      <c r="R2228"/>
    </row>
    <row r="2229" spans="15:18" x14ac:dyDescent="0.25">
      <c r="O2229"/>
      <c r="P2229" s="29"/>
      <c r="R2229"/>
    </row>
    <row r="2230" spans="15:18" x14ac:dyDescent="0.25">
      <c r="O2230"/>
      <c r="P2230" s="29"/>
      <c r="R2230"/>
    </row>
    <row r="2231" spans="15:18" x14ac:dyDescent="0.25">
      <c r="O2231"/>
      <c r="P2231" s="29"/>
      <c r="R2231"/>
    </row>
    <row r="2232" spans="15:18" x14ac:dyDescent="0.25">
      <c r="O2232"/>
      <c r="P2232" s="29"/>
      <c r="R2232"/>
    </row>
    <row r="2233" spans="15:18" x14ac:dyDescent="0.25">
      <c r="O2233"/>
      <c r="P2233" s="29"/>
      <c r="R2233"/>
    </row>
    <row r="2234" spans="15:18" x14ac:dyDescent="0.25">
      <c r="O2234"/>
      <c r="P2234" s="29"/>
      <c r="R2234"/>
    </row>
    <row r="2235" spans="15:18" x14ac:dyDescent="0.25">
      <c r="O2235"/>
      <c r="P2235" s="29"/>
      <c r="R2235"/>
    </row>
    <row r="2236" spans="15:18" x14ac:dyDescent="0.25">
      <c r="O2236"/>
      <c r="P2236" s="29"/>
      <c r="R2236"/>
    </row>
    <row r="2237" spans="15:18" x14ac:dyDescent="0.25">
      <c r="O2237"/>
      <c r="P2237" s="29"/>
      <c r="R2237"/>
    </row>
    <row r="2238" spans="15:18" x14ac:dyDescent="0.25">
      <c r="O2238"/>
      <c r="P2238" s="29"/>
      <c r="R2238"/>
    </row>
    <row r="2239" spans="15:18" x14ac:dyDescent="0.25">
      <c r="O2239"/>
      <c r="P2239" s="29"/>
      <c r="R2239"/>
    </row>
    <row r="2240" spans="15:18" x14ac:dyDescent="0.25">
      <c r="O2240"/>
      <c r="P2240" s="29"/>
      <c r="R2240"/>
    </row>
    <row r="2241" spans="15:18" x14ac:dyDescent="0.25">
      <c r="O2241"/>
      <c r="P2241" s="29"/>
      <c r="R2241"/>
    </row>
    <row r="2242" spans="15:18" x14ac:dyDescent="0.25">
      <c r="O2242"/>
      <c r="P2242" s="29"/>
      <c r="R2242"/>
    </row>
    <row r="2243" spans="15:18" x14ac:dyDescent="0.25">
      <c r="O2243"/>
      <c r="P2243" s="29"/>
      <c r="R2243"/>
    </row>
    <row r="2244" spans="15:18" x14ac:dyDescent="0.25">
      <c r="O2244"/>
      <c r="P2244" s="29"/>
      <c r="R2244"/>
    </row>
    <row r="2245" spans="15:18" x14ac:dyDescent="0.25">
      <c r="O2245"/>
      <c r="P2245" s="29"/>
      <c r="R2245"/>
    </row>
    <row r="2246" spans="15:18" x14ac:dyDescent="0.25">
      <c r="O2246"/>
      <c r="P2246" s="29"/>
      <c r="R2246"/>
    </row>
    <row r="2247" spans="15:18" x14ac:dyDescent="0.25">
      <c r="O2247"/>
      <c r="P2247" s="29"/>
      <c r="R2247"/>
    </row>
    <row r="2248" spans="15:18" x14ac:dyDescent="0.25">
      <c r="O2248"/>
      <c r="P2248" s="29"/>
      <c r="R2248"/>
    </row>
    <row r="2249" spans="15:18" x14ac:dyDescent="0.25">
      <c r="O2249"/>
      <c r="P2249" s="29"/>
      <c r="R2249"/>
    </row>
    <row r="2250" spans="15:18" x14ac:dyDescent="0.25">
      <c r="O2250"/>
      <c r="P2250" s="29"/>
      <c r="R2250"/>
    </row>
    <row r="2251" spans="15:18" x14ac:dyDescent="0.25">
      <c r="O2251"/>
      <c r="P2251" s="29"/>
      <c r="R2251"/>
    </row>
    <row r="2252" spans="15:18" x14ac:dyDescent="0.25">
      <c r="O2252"/>
      <c r="P2252" s="29"/>
      <c r="R2252"/>
    </row>
    <row r="2253" spans="15:18" x14ac:dyDescent="0.25">
      <c r="O2253"/>
      <c r="P2253" s="29"/>
      <c r="R2253"/>
    </row>
    <row r="2254" spans="15:18" x14ac:dyDescent="0.25">
      <c r="O2254"/>
      <c r="P2254" s="29"/>
      <c r="R2254"/>
    </row>
    <row r="2255" spans="15:18" x14ac:dyDescent="0.25">
      <c r="O2255"/>
      <c r="P2255" s="29"/>
      <c r="R2255"/>
    </row>
    <row r="2256" spans="15:18" x14ac:dyDescent="0.25">
      <c r="O2256"/>
      <c r="P2256" s="29"/>
      <c r="R2256"/>
    </row>
    <row r="2257" spans="15:18" x14ac:dyDescent="0.25">
      <c r="O2257"/>
      <c r="P2257" s="29"/>
      <c r="R2257"/>
    </row>
    <row r="2258" spans="15:18" x14ac:dyDescent="0.25">
      <c r="O2258"/>
      <c r="P2258" s="29"/>
      <c r="R2258"/>
    </row>
    <row r="2259" spans="15:18" x14ac:dyDescent="0.25">
      <c r="O2259"/>
      <c r="P2259" s="29"/>
      <c r="R2259"/>
    </row>
    <row r="2260" spans="15:18" x14ac:dyDescent="0.25">
      <c r="O2260"/>
      <c r="P2260" s="29"/>
      <c r="R2260"/>
    </row>
    <row r="2261" spans="15:18" x14ac:dyDescent="0.25">
      <c r="O2261"/>
      <c r="P2261" s="29"/>
      <c r="R2261"/>
    </row>
    <row r="2262" spans="15:18" x14ac:dyDescent="0.25">
      <c r="O2262"/>
      <c r="P2262" s="29"/>
      <c r="R2262"/>
    </row>
    <row r="2263" spans="15:18" x14ac:dyDescent="0.25">
      <c r="O2263"/>
      <c r="P2263" s="29"/>
      <c r="R2263"/>
    </row>
    <row r="2264" spans="15:18" x14ac:dyDescent="0.25">
      <c r="O2264"/>
      <c r="P2264" s="29"/>
      <c r="R2264"/>
    </row>
    <row r="2265" spans="15:18" x14ac:dyDescent="0.25">
      <c r="O2265"/>
      <c r="P2265" s="29"/>
      <c r="R2265"/>
    </row>
    <row r="2266" spans="15:18" x14ac:dyDescent="0.25">
      <c r="O2266"/>
      <c r="P2266" s="29"/>
      <c r="R2266"/>
    </row>
    <row r="2267" spans="15:18" x14ac:dyDescent="0.25">
      <c r="O2267"/>
      <c r="P2267" s="29"/>
      <c r="R2267"/>
    </row>
    <row r="2268" spans="15:18" x14ac:dyDescent="0.25">
      <c r="O2268"/>
      <c r="P2268" s="29"/>
      <c r="R2268"/>
    </row>
    <row r="2269" spans="15:18" x14ac:dyDescent="0.25">
      <c r="O2269"/>
      <c r="P2269" s="29"/>
      <c r="R2269"/>
    </row>
    <row r="2270" spans="15:18" x14ac:dyDescent="0.25">
      <c r="O2270"/>
      <c r="P2270" s="29"/>
      <c r="R2270"/>
    </row>
    <row r="2271" spans="15:18" x14ac:dyDescent="0.25">
      <c r="O2271"/>
      <c r="P2271" s="29"/>
      <c r="R2271"/>
    </row>
    <row r="2272" spans="15:18" x14ac:dyDescent="0.25">
      <c r="O2272"/>
      <c r="P2272" s="29"/>
      <c r="R2272"/>
    </row>
    <row r="2273" spans="15:18" x14ac:dyDescent="0.25">
      <c r="O2273"/>
      <c r="P2273" s="29"/>
      <c r="R2273"/>
    </row>
    <row r="2274" spans="15:18" x14ac:dyDescent="0.25">
      <c r="O2274"/>
      <c r="P2274" s="29"/>
      <c r="R2274"/>
    </row>
    <row r="2275" spans="15:18" x14ac:dyDescent="0.25">
      <c r="O2275"/>
      <c r="P2275" s="29"/>
      <c r="R2275"/>
    </row>
    <row r="2276" spans="15:18" x14ac:dyDescent="0.25">
      <c r="O2276"/>
      <c r="P2276" s="29"/>
      <c r="R2276"/>
    </row>
    <row r="2277" spans="15:18" x14ac:dyDescent="0.25">
      <c r="O2277"/>
      <c r="P2277" s="29"/>
      <c r="R2277"/>
    </row>
    <row r="2278" spans="15:18" x14ac:dyDescent="0.25">
      <c r="O2278"/>
      <c r="P2278" s="29"/>
      <c r="R2278"/>
    </row>
    <row r="2279" spans="15:18" x14ac:dyDescent="0.25">
      <c r="O2279"/>
      <c r="P2279" s="29"/>
      <c r="R2279"/>
    </row>
    <row r="2280" spans="15:18" x14ac:dyDescent="0.25">
      <c r="O2280"/>
      <c r="P2280" s="29"/>
      <c r="R2280"/>
    </row>
    <row r="2281" spans="15:18" x14ac:dyDescent="0.25">
      <c r="O2281"/>
      <c r="P2281" s="29"/>
      <c r="R2281"/>
    </row>
    <row r="2282" spans="15:18" x14ac:dyDescent="0.25">
      <c r="O2282"/>
      <c r="P2282" s="29"/>
      <c r="R2282"/>
    </row>
    <row r="2283" spans="15:18" x14ac:dyDescent="0.25">
      <c r="O2283"/>
      <c r="P2283" s="29"/>
      <c r="R2283"/>
    </row>
    <row r="2284" spans="15:18" x14ac:dyDescent="0.25">
      <c r="O2284"/>
      <c r="P2284" s="29"/>
      <c r="R2284"/>
    </row>
    <row r="2285" spans="15:18" x14ac:dyDescent="0.25">
      <c r="O2285"/>
      <c r="P2285" s="29"/>
      <c r="R2285"/>
    </row>
    <row r="2286" spans="15:18" x14ac:dyDescent="0.25">
      <c r="O2286"/>
      <c r="P2286" s="29"/>
      <c r="R2286"/>
    </row>
    <row r="2287" spans="15:18" x14ac:dyDescent="0.25">
      <c r="O2287"/>
      <c r="P2287" s="29"/>
      <c r="R2287"/>
    </row>
    <row r="2288" spans="15:18" x14ac:dyDescent="0.25">
      <c r="O2288"/>
      <c r="P2288" s="29"/>
      <c r="R2288"/>
    </row>
    <row r="2289" spans="15:18" x14ac:dyDescent="0.25">
      <c r="O2289"/>
      <c r="P2289" s="29"/>
      <c r="R2289"/>
    </row>
    <row r="2290" spans="15:18" x14ac:dyDescent="0.25">
      <c r="O2290"/>
      <c r="P2290" s="29"/>
      <c r="R2290"/>
    </row>
    <row r="2291" spans="15:18" x14ac:dyDescent="0.25">
      <c r="O2291"/>
      <c r="P2291" s="29"/>
      <c r="R2291"/>
    </row>
    <row r="2292" spans="15:18" x14ac:dyDescent="0.25">
      <c r="O2292"/>
      <c r="P2292" s="29"/>
      <c r="R2292"/>
    </row>
    <row r="2293" spans="15:18" x14ac:dyDescent="0.25">
      <c r="O2293"/>
      <c r="P2293" s="29"/>
      <c r="R2293"/>
    </row>
    <row r="2294" spans="15:18" x14ac:dyDescent="0.25">
      <c r="O2294"/>
      <c r="P2294" s="29"/>
      <c r="R2294"/>
    </row>
    <row r="2295" spans="15:18" x14ac:dyDescent="0.25">
      <c r="O2295"/>
      <c r="P2295" s="29"/>
      <c r="R2295"/>
    </row>
    <row r="2296" spans="15:18" x14ac:dyDescent="0.25">
      <c r="O2296"/>
      <c r="P2296" s="29"/>
      <c r="R2296"/>
    </row>
    <row r="2297" spans="15:18" x14ac:dyDescent="0.25">
      <c r="O2297"/>
      <c r="P2297" s="29"/>
      <c r="R2297"/>
    </row>
    <row r="2298" spans="15:18" x14ac:dyDescent="0.25">
      <c r="O2298"/>
      <c r="P2298" s="29"/>
      <c r="R2298"/>
    </row>
    <row r="2299" spans="15:18" x14ac:dyDescent="0.25">
      <c r="O2299"/>
      <c r="P2299" s="29"/>
      <c r="R2299"/>
    </row>
    <row r="2300" spans="15:18" x14ac:dyDescent="0.25">
      <c r="O2300"/>
      <c r="P2300" s="29"/>
      <c r="R2300"/>
    </row>
    <row r="2301" spans="15:18" x14ac:dyDescent="0.25">
      <c r="O2301"/>
      <c r="P2301" s="29"/>
      <c r="R2301"/>
    </row>
    <row r="2302" spans="15:18" x14ac:dyDescent="0.25">
      <c r="O2302"/>
      <c r="P2302" s="29"/>
      <c r="R2302"/>
    </row>
    <row r="2303" spans="15:18" x14ac:dyDescent="0.25">
      <c r="O2303"/>
      <c r="P2303" s="29"/>
      <c r="R2303"/>
    </row>
    <row r="2304" spans="15:18" x14ac:dyDescent="0.25">
      <c r="O2304"/>
      <c r="P2304" s="29"/>
      <c r="R2304"/>
    </row>
    <row r="2305" spans="15:18" x14ac:dyDescent="0.25">
      <c r="O2305"/>
      <c r="P2305" s="29"/>
      <c r="R2305"/>
    </row>
    <row r="2306" spans="15:18" x14ac:dyDescent="0.25">
      <c r="O2306"/>
      <c r="P2306" s="29"/>
      <c r="R2306"/>
    </row>
    <row r="2307" spans="15:18" x14ac:dyDescent="0.25">
      <c r="O2307"/>
      <c r="P2307" s="29"/>
      <c r="R2307"/>
    </row>
    <row r="2308" spans="15:18" x14ac:dyDescent="0.25">
      <c r="O2308"/>
      <c r="P2308" s="29"/>
      <c r="R2308"/>
    </row>
    <row r="2309" spans="15:18" x14ac:dyDescent="0.25">
      <c r="O2309"/>
      <c r="P2309" s="29"/>
      <c r="R2309"/>
    </row>
    <row r="2310" spans="15:18" x14ac:dyDescent="0.25">
      <c r="O2310"/>
      <c r="P2310" s="29"/>
      <c r="R2310"/>
    </row>
    <row r="2311" spans="15:18" x14ac:dyDescent="0.25">
      <c r="O2311"/>
      <c r="P2311" s="29"/>
      <c r="R2311"/>
    </row>
    <row r="2312" spans="15:18" x14ac:dyDescent="0.25">
      <c r="O2312"/>
      <c r="P2312" s="29"/>
      <c r="R2312"/>
    </row>
    <row r="2313" spans="15:18" x14ac:dyDescent="0.25">
      <c r="O2313"/>
      <c r="P2313" s="29"/>
      <c r="R2313"/>
    </row>
    <row r="2314" spans="15:18" x14ac:dyDescent="0.25">
      <c r="O2314"/>
      <c r="P2314" s="29"/>
      <c r="R2314"/>
    </row>
    <row r="2315" spans="15:18" x14ac:dyDescent="0.25">
      <c r="O2315"/>
      <c r="P2315" s="29"/>
      <c r="R2315"/>
    </row>
    <row r="2316" spans="15:18" x14ac:dyDescent="0.25">
      <c r="O2316"/>
      <c r="P2316" s="29"/>
      <c r="R2316"/>
    </row>
    <row r="2317" spans="15:18" x14ac:dyDescent="0.25">
      <c r="O2317"/>
      <c r="P2317" s="29"/>
      <c r="R2317"/>
    </row>
    <row r="2318" spans="15:18" x14ac:dyDescent="0.25">
      <c r="O2318"/>
      <c r="P2318" s="29"/>
      <c r="R2318"/>
    </row>
    <row r="2319" spans="15:18" x14ac:dyDescent="0.25">
      <c r="O2319"/>
      <c r="P2319" s="29"/>
      <c r="R2319"/>
    </row>
    <row r="2320" spans="15:18" x14ac:dyDescent="0.25">
      <c r="O2320"/>
      <c r="P2320" s="29"/>
      <c r="R2320"/>
    </row>
    <row r="2321" spans="15:18" x14ac:dyDescent="0.25">
      <c r="O2321"/>
      <c r="P2321" s="29"/>
      <c r="R2321"/>
    </row>
    <row r="2322" spans="15:18" x14ac:dyDescent="0.25">
      <c r="O2322"/>
      <c r="P2322" s="29"/>
      <c r="R2322"/>
    </row>
    <row r="2323" spans="15:18" x14ac:dyDescent="0.25">
      <c r="O2323"/>
      <c r="P2323" s="29"/>
      <c r="R2323"/>
    </row>
    <row r="2324" spans="15:18" x14ac:dyDescent="0.25">
      <c r="O2324"/>
      <c r="P2324" s="29"/>
      <c r="R2324"/>
    </row>
    <row r="2325" spans="15:18" x14ac:dyDescent="0.25">
      <c r="O2325"/>
      <c r="P2325" s="29"/>
      <c r="R2325"/>
    </row>
    <row r="2326" spans="15:18" x14ac:dyDescent="0.25">
      <c r="O2326"/>
      <c r="P2326" s="29"/>
      <c r="R2326"/>
    </row>
    <row r="2327" spans="15:18" x14ac:dyDescent="0.25">
      <c r="O2327"/>
      <c r="P2327" s="29"/>
      <c r="R2327"/>
    </row>
    <row r="2328" spans="15:18" x14ac:dyDescent="0.25">
      <c r="O2328"/>
      <c r="P2328" s="29"/>
      <c r="R2328"/>
    </row>
    <row r="2329" spans="15:18" x14ac:dyDescent="0.25">
      <c r="O2329"/>
      <c r="P2329" s="29"/>
      <c r="R2329"/>
    </row>
    <row r="2330" spans="15:18" x14ac:dyDescent="0.25">
      <c r="O2330"/>
      <c r="P2330" s="29"/>
      <c r="R2330"/>
    </row>
    <row r="2331" spans="15:18" x14ac:dyDescent="0.25">
      <c r="O2331"/>
      <c r="P2331" s="29"/>
      <c r="R2331"/>
    </row>
    <row r="2332" spans="15:18" x14ac:dyDescent="0.25">
      <c r="O2332"/>
      <c r="P2332" s="29"/>
      <c r="R2332"/>
    </row>
    <row r="2333" spans="15:18" x14ac:dyDescent="0.25">
      <c r="O2333"/>
      <c r="P2333" s="29"/>
      <c r="R2333"/>
    </row>
    <row r="2334" spans="15:18" x14ac:dyDescent="0.25">
      <c r="O2334"/>
      <c r="P2334" s="29"/>
      <c r="R2334"/>
    </row>
    <row r="2335" spans="15:18" x14ac:dyDescent="0.25">
      <c r="O2335"/>
      <c r="P2335" s="29"/>
      <c r="R2335"/>
    </row>
    <row r="2336" spans="15:18" x14ac:dyDescent="0.25">
      <c r="O2336"/>
      <c r="P2336" s="29"/>
      <c r="R2336"/>
    </row>
    <row r="2337" spans="15:18" x14ac:dyDescent="0.25">
      <c r="O2337"/>
      <c r="P2337" s="29"/>
      <c r="R2337"/>
    </row>
    <row r="2338" spans="15:18" x14ac:dyDescent="0.25">
      <c r="O2338"/>
      <c r="P2338" s="29"/>
      <c r="R2338"/>
    </row>
    <row r="2339" spans="15:18" x14ac:dyDescent="0.25">
      <c r="O2339"/>
      <c r="P2339" s="29"/>
      <c r="R2339"/>
    </row>
    <row r="2340" spans="15:18" x14ac:dyDescent="0.25">
      <c r="O2340"/>
      <c r="P2340" s="29"/>
      <c r="R2340"/>
    </row>
    <row r="2341" spans="15:18" x14ac:dyDescent="0.25">
      <c r="O2341"/>
      <c r="P2341" s="29"/>
      <c r="R2341"/>
    </row>
    <row r="2342" spans="15:18" x14ac:dyDescent="0.25">
      <c r="O2342"/>
      <c r="P2342" s="29"/>
      <c r="R2342"/>
    </row>
    <row r="2343" spans="15:18" x14ac:dyDescent="0.25">
      <c r="O2343"/>
      <c r="P2343" s="29"/>
      <c r="R2343"/>
    </row>
    <row r="2344" spans="15:18" x14ac:dyDescent="0.25">
      <c r="O2344"/>
      <c r="P2344" s="29"/>
      <c r="R2344"/>
    </row>
    <row r="2345" spans="15:18" x14ac:dyDescent="0.25">
      <c r="O2345"/>
      <c r="P2345" s="29"/>
      <c r="R2345"/>
    </row>
    <row r="2346" spans="15:18" x14ac:dyDescent="0.25">
      <c r="O2346"/>
      <c r="P2346" s="29"/>
      <c r="R2346"/>
    </row>
    <row r="2347" spans="15:18" x14ac:dyDescent="0.25">
      <c r="O2347"/>
      <c r="P2347" s="29"/>
      <c r="R2347"/>
    </row>
    <row r="2348" spans="15:18" x14ac:dyDescent="0.25">
      <c r="O2348"/>
      <c r="P2348" s="29"/>
      <c r="R2348"/>
    </row>
    <row r="2349" spans="15:18" x14ac:dyDescent="0.25">
      <c r="O2349"/>
      <c r="P2349" s="29"/>
      <c r="R2349"/>
    </row>
    <row r="2350" spans="15:18" x14ac:dyDescent="0.25">
      <c r="O2350"/>
      <c r="P2350" s="29"/>
      <c r="R2350"/>
    </row>
    <row r="2351" spans="15:18" x14ac:dyDescent="0.25">
      <c r="O2351"/>
      <c r="P2351" s="29"/>
      <c r="R2351"/>
    </row>
    <row r="2352" spans="15:18" x14ac:dyDescent="0.25">
      <c r="O2352"/>
      <c r="P2352" s="29"/>
      <c r="R2352"/>
    </row>
    <row r="2353" spans="15:18" x14ac:dyDescent="0.25">
      <c r="O2353"/>
      <c r="P2353" s="29"/>
      <c r="R2353"/>
    </row>
    <row r="2354" spans="15:18" x14ac:dyDescent="0.25">
      <c r="O2354"/>
      <c r="P2354" s="29"/>
      <c r="R2354"/>
    </row>
    <row r="2355" spans="15:18" x14ac:dyDescent="0.25">
      <c r="O2355"/>
      <c r="P2355" s="29"/>
      <c r="R2355"/>
    </row>
    <row r="2356" spans="15:18" x14ac:dyDescent="0.25">
      <c r="O2356"/>
      <c r="P2356" s="29"/>
      <c r="R2356"/>
    </row>
    <row r="2357" spans="15:18" x14ac:dyDescent="0.25">
      <c r="O2357"/>
      <c r="P2357" s="29"/>
      <c r="R2357"/>
    </row>
    <row r="2358" spans="15:18" x14ac:dyDescent="0.25">
      <c r="O2358"/>
      <c r="P2358" s="29"/>
      <c r="R2358"/>
    </row>
    <row r="2359" spans="15:18" x14ac:dyDescent="0.25">
      <c r="O2359"/>
      <c r="P2359" s="29"/>
      <c r="R2359"/>
    </row>
    <row r="2360" spans="15:18" x14ac:dyDescent="0.25">
      <c r="O2360"/>
      <c r="P2360" s="29"/>
      <c r="R2360"/>
    </row>
    <row r="2361" spans="15:18" x14ac:dyDescent="0.25">
      <c r="O2361"/>
      <c r="P2361" s="29"/>
      <c r="R2361"/>
    </row>
    <row r="2362" spans="15:18" x14ac:dyDescent="0.25">
      <c r="O2362"/>
      <c r="P2362" s="29"/>
      <c r="R2362"/>
    </row>
    <row r="2363" spans="15:18" x14ac:dyDescent="0.25">
      <c r="O2363"/>
      <c r="P2363" s="29"/>
      <c r="R2363"/>
    </row>
    <row r="2364" spans="15:18" x14ac:dyDescent="0.25">
      <c r="O2364"/>
      <c r="P2364" s="29"/>
      <c r="R2364"/>
    </row>
    <row r="2365" spans="15:18" x14ac:dyDescent="0.25">
      <c r="O2365"/>
      <c r="P2365" s="29"/>
      <c r="R2365"/>
    </row>
    <row r="2366" spans="15:18" x14ac:dyDescent="0.25">
      <c r="O2366"/>
      <c r="P2366" s="29"/>
      <c r="R2366"/>
    </row>
    <row r="2367" spans="15:18" x14ac:dyDescent="0.25">
      <c r="O2367"/>
      <c r="P2367" s="29"/>
      <c r="R2367"/>
    </row>
    <row r="2368" spans="15:18" x14ac:dyDescent="0.25">
      <c r="O2368"/>
      <c r="P2368" s="29"/>
      <c r="R2368"/>
    </row>
    <row r="2369" spans="15:18" x14ac:dyDescent="0.25">
      <c r="O2369"/>
      <c r="P2369" s="29"/>
      <c r="R2369"/>
    </row>
    <row r="2370" spans="15:18" x14ac:dyDescent="0.25">
      <c r="O2370"/>
      <c r="P2370" s="29"/>
      <c r="R2370"/>
    </row>
    <row r="2371" spans="15:18" x14ac:dyDescent="0.25">
      <c r="O2371"/>
      <c r="P2371" s="29"/>
      <c r="R2371"/>
    </row>
    <row r="2372" spans="15:18" x14ac:dyDescent="0.25">
      <c r="O2372"/>
      <c r="P2372" s="29"/>
      <c r="R2372"/>
    </row>
    <row r="2373" spans="15:18" x14ac:dyDescent="0.25">
      <c r="O2373"/>
      <c r="P2373" s="29"/>
      <c r="R2373"/>
    </row>
    <row r="2374" spans="15:18" x14ac:dyDescent="0.25">
      <c r="O2374"/>
      <c r="P2374" s="29"/>
      <c r="R2374"/>
    </row>
    <row r="2375" spans="15:18" x14ac:dyDescent="0.25">
      <c r="O2375"/>
      <c r="P2375" s="29"/>
      <c r="R2375"/>
    </row>
    <row r="2376" spans="15:18" x14ac:dyDescent="0.25">
      <c r="O2376"/>
      <c r="P2376" s="29"/>
      <c r="R2376"/>
    </row>
    <row r="2377" spans="15:18" x14ac:dyDescent="0.25">
      <c r="O2377"/>
      <c r="P2377" s="29"/>
      <c r="R2377"/>
    </row>
    <row r="2378" spans="15:18" x14ac:dyDescent="0.25">
      <c r="O2378"/>
      <c r="P2378" s="29"/>
      <c r="R2378"/>
    </row>
    <row r="2379" spans="15:18" x14ac:dyDescent="0.25">
      <c r="O2379"/>
      <c r="P2379" s="29"/>
      <c r="R2379"/>
    </row>
    <row r="2380" spans="15:18" x14ac:dyDescent="0.25">
      <c r="O2380"/>
      <c r="P2380" s="29"/>
      <c r="R2380"/>
    </row>
    <row r="2381" spans="15:18" x14ac:dyDescent="0.25">
      <c r="O2381"/>
      <c r="P2381" s="29"/>
      <c r="R2381"/>
    </row>
    <row r="2382" spans="15:18" x14ac:dyDescent="0.25">
      <c r="O2382"/>
      <c r="P2382" s="29"/>
      <c r="R2382"/>
    </row>
    <row r="2383" spans="15:18" x14ac:dyDescent="0.25">
      <c r="O2383"/>
      <c r="P2383" s="29"/>
      <c r="R2383"/>
    </row>
    <row r="2384" spans="15:18" x14ac:dyDescent="0.25">
      <c r="O2384"/>
      <c r="P2384" s="29"/>
      <c r="R2384"/>
    </row>
    <row r="2385" spans="15:18" x14ac:dyDescent="0.25">
      <c r="O2385"/>
      <c r="P2385" s="29"/>
      <c r="R2385"/>
    </row>
    <row r="2386" spans="15:18" x14ac:dyDescent="0.25">
      <c r="O2386"/>
      <c r="P2386" s="29"/>
      <c r="R2386"/>
    </row>
    <row r="2387" spans="15:18" x14ac:dyDescent="0.25">
      <c r="O2387"/>
      <c r="P2387" s="29"/>
      <c r="R2387"/>
    </row>
    <row r="2388" spans="15:18" x14ac:dyDescent="0.25">
      <c r="O2388"/>
      <c r="P2388" s="29"/>
      <c r="R2388"/>
    </row>
    <row r="2389" spans="15:18" x14ac:dyDescent="0.25">
      <c r="O2389"/>
      <c r="P2389" s="29"/>
      <c r="R2389"/>
    </row>
    <row r="2390" spans="15:18" x14ac:dyDescent="0.25">
      <c r="O2390"/>
      <c r="P2390" s="29"/>
      <c r="R2390"/>
    </row>
    <row r="2391" spans="15:18" x14ac:dyDescent="0.25">
      <c r="O2391"/>
      <c r="P2391" s="29"/>
      <c r="R2391"/>
    </row>
    <row r="2392" spans="15:18" x14ac:dyDescent="0.25">
      <c r="O2392"/>
      <c r="P2392" s="29"/>
      <c r="R2392"/>
    </row>
    <row r="2393" spans="15:18" x14ac:dyDescent="0.25">
      <c r="O2393"/>
      <c r="P2393" s="29"/>
      <c r="R2393"/>
    </row>
    <row r="2394" spans="15:18" x14ac:dyDescent="0.25">
      <c r="O2394"/>
      <c r="P2394" s="29"/>
      <c r="R2394"/>
    </row>
    <row r="2395" spans="15:18" x14ac:dyDescent="0.25">
      <c r="O2395"/>
      <c r="P2395" s="29"/>
      <c r="R2395"/>
    </row>
    <row r="2396" spans="15:18" x14ac:dyDescent="0.25">
      <c r="O2396"/>
      <c r="P2396" s="29"/>
      <c r="R2396"/>
    </row>
    <row r="2397" spans="15:18" x14ac:dyDescent="0.25">
      <c r="O2397"/>
      <c r="P2397" s="29"/>
      <c r="R2397"/>
    </row>
    <row r="2398" spans="15:18" x14ac:dyDescent="0.25">
      <c r="O2398"/>
      <c r="P2398" s="29"/>
      <c r="R2398"/>
    </row>
    <row r="2399" spans="15:18" x14ac:dyDescent="0.25">
      <c r="O2399"/>
      <c r="P2399" s="29"/>
      <c r="R2399"/>
    </row>
    <row r="2400" spans="15:18" x14ac:dyDescent="0.25">
      <c r="O2400"/>
      <c r="P2400" s="29"/>
      <c r="R2400"/>
    </row>
    <row r="2401" spans="15:18" x14ac:dyDescent="0.25">
      <c r="O2401"/>
      <c r="P2401" s="29"/>
      <c r="R2401"/>
    </row>
    <row r="2402" spans="15:18" x14ac:dyDescent="0.25">
      <c r="O2402"/>
      <c r="P2402" s="29"/>
      <c r="R2402"/>
    </row>
    <row r="2403" spans="15:18" x14ac:dyDescent="0.25">
      <c r="O2403"/>
      <c r="P2403" s="29"/>
      <c r="R2403"/>
    </row>
    <row r="2404" spans="15:18" x14ac:dyDescent="0.25">
      <c r="O2404"/>
      <c r="P2404" s="29"/>
      <c r="R2404"/>
    </row>
    <row r="2405" spans="15:18" x14ac:dyDescent="0.25">
      <c r="O2405"/>
      <c r="P2405" s="29"/>
      <c r="R2405"/>
    </row>
    <row r="2406" spans="15:18" x14ac:dyDescent="0.25">
      <c r="O2406"/>
      <c r="P2406" s="29"/>
      <c r="R2406"/>
    </row>
    <row r="2407" spans="15:18" x14ac:dyDescent="0.25">
      <c r="O2407"/>
      <c r="P2407" s="29"/>
      <c r="R2407"/>
    </row>
    <row r="2408" spans="15:18" x14ac:dyDescent="0.25">
      <c r="O2408"/>
      <c r="P2408" s="29"/>
      <c r="R2408"/>
    </row>
    <row r="2409" spans="15:18" x14ac:dyDescent="0.25">
      <c r="O2409"/>
      <c r="P2409" s="29"/>
      <c r="R2409"/>
    </row>
    <row r="2410" spans="15:18" x14ac:dyDescent="0.25">
      <c r="O2410"/>
      <c r="P2410" s="29"/>
      <c r="R2410"/>
    </row>
    <row r="2411" spans="15:18" x14ac:dyDescent="0.25">
      <c r="O2411"/>
      <c r="P2411" s="29"/>
      <c r="R2411"/>
    </row>
    <row r="2412" spans="15:18" x14ac:dyDescent="0.25">
      <c r="O2412"/>
      <c r="P2412" s="29"/>
      <c r="R2412"/>
    </row>
    <row r="2413" spans="15:18" x14ac:dyDescent="0.25">
      <c r="O2413"/>
      <c r="P2413" s="29"/>
      <c r="R2413"/>
    </row>
    <row r="2414" spans="15:18" x14ac:dyDescent="0.25">
      <c r="O2414"/>
      <c r="P2414" s="29"/>
      <c r="R2414"/>
    </row>
    <row r="2415" spans="15:18" x14ac:dyDescent="0.25">
      <c r="O2415"/>
      <c r="P2415" s="29"/>
      <c r="R2415"/>
    </row>
    <row r="2416" spans="15:18" x14ac:dyDescent="0.25">
      <c r="O2416"/>
      <c r="P2416" s="29"/>
      <c r="R2416"/>
    </row>
    <row r="2417" spans="15:18" x14ac:dyDescent="0.25">
      <c r="O2417"/>
      <c r="P2417" s="29"/>
      <c r="R2417"/>
    </row>
    <row r="2418" spans="15:18" x14ac:dyDescent="0.25">
      <c r="O2418"/>
      <c r="P2418" s="29"/>
      <c r="R2418"/>
    </row>
    <row r="2419" spans="15:18" x14ac:dyDescent="0.25">
      <c r="O2419"/>
      <c r="P2419" s="29"/>
      <c r="R2419"/>
    </row>
    <row r="2420" spans="15:18" x14ac:dyDescent="0.25">
      <c r="O2420"/>
      <c r="P2420" s="29"/>
      <c r="R2420"/>
    </row>
    <row r="2421" spans="15:18" x14ac:dyDescent="0.25">
      <c r="O2421"/>
      <c r="P2421" s="29"/>
      <c r="R2421"/>
    </row>
    <row r="2422" spans="15:18" x14ac:dyDescent="0.25">
      <c r="O2422"/>
      <c r="P2422" s="29"/>
      <c r="R2422"/>
    </row>
    <row r="2423" spans="15:18" x14ac:dyDescent="0.25">
      <c r="O2423"/>
      <c r="P2423" s="29"/>
      <c r="R2423"/>
    </row>
    <row r="2424" spans="15:18" x14ac:dyDescent="0.25">
      <c r="O2424"/>
      <c r="P2424" s="29"/>
      <c r="R2424"/>
    </row>
    <row r="2425" spans="15:18" x14ac:dyDescent="0.25">
      <c r="O2425"/>
      <c r="P2425" s="29"/>
      <c r="R2425"/>
    </row>
    <row r="2426" spans="15:18" x14ac:dyDescent="0.25">
      <c r="O2426"/>
      <c r="P2426" s="29"/>
      <c r="R2426"/>
    </row>
    <row r="2427" spans="15:18" x14ac:dyDescent="0.25">
      <c r="O2427"/>
      <c r="P2427" s="29"/>
      <c r="R2427"/>
    </row>
    <row r="2428" spans="15:18" x14ac:dyDescent="0.25">
      <c r="O2428"/>
      <c r="P2428" s="29"/>
      <c r="R2428"/>
    </row>
    <row r="2429" spans="15:18" x14ac:dyDescent="0.25">
      <c r="O2429"/>
      <c r="P2429" s="29"/>
      <c r="R2429"/>
    </row>
    <row r="2430" spans="15:18" x14ac:dyDescent="0.25">
      <c r="O2430"/>
      <c r="P2430" s="29"/>
      <c r="R2430"/>
    </row>
    <row r="2431" spans="15:18" x14ac:dyDescent="0.25">
      <c r="O2431"/>
      <c r="P2431" s="29"/>
      <c r="R2431"/>
    </row>
    <row r="2432" spans="15:18" x14ac:dyDescent="0.25">
      <c r="O2432"/>
      <c r="P2432" s="29"/>
      <c r="R2432"/>
    </row>
    <row r="2433" spans="15:18" x14ac:dyDescent="0.25">
      <c r="O2433"/>
      <c r="P2433" s="29"/>
      <c r="R2433"/>
    </row>
    <row r="2434" spans="15:18" x14ac:dyDescent="0.25">
      <c r="O2434"/>
      <c r="P2434" s="29"/>
      <c r="R2434"/>
    </row>
    <row r="2435" spans="15:18" x14ac:dyDescent="0.25">
      <c r="O2435"/>
      <c r="P2435" s="29"/>
      <c r="R2435"/>
    </row>
    <row r="2436" spans="15:18" x14ac:dyDescent="0.25">
      <c r="O2436"/>
      <c r="P2436" s="29"/>
      <c r="R2436"/>
    </row>
    <row r="2437" spans="15:18" x14ac:dyDescent="0.25">
      <c r="O2437"/>
      <c r="P2437" s="29"/>
      <c r="R2437"/>
    </row>
    <row r="2438" spans="15:18" x14ac:dyDescent="0.25">
      <c r="O2438"/>
      <c r="P2438" s="29"/>
      <c r="R2438"/>
    </row>
    <row r="2439" spans="15:18" x14ac:dyDescent="0.25">
      <c r="O2439"/>
      <c r="P2439" s="29"/>
      <c r="R2439"/>
    </row>
    <row r="2440" spans="15:18" x14ac:dyDescent="0.25">
      <c r="O2440"/>
      <c r="P2440" s="29"/>
      <c r="R2440"/>
    </row>
    <row r="2441" spans="15:18" x14ac:dyDescent="0.25">
      <c r="O2441"/>
      <c r="P2441" s="29"/>
      <c r="R2441"/>
    </row>
    <row r="2442" spans="15:18" x14ac:dyDescent="0.25">
      <c r="O2442"/>
      <c r="P2442" s="29"/>
      <c r="R2442"/>
    </row>
    <row r="2443" spans="15:18" x14ac:dyDescent="0.25">
      <c r="O2443"/>
      <c r="P2443" s="29"/>
      <c r="R2443"/>
    </row>
    <row r="2444" spans="15:18" x14ac:dyDescent="0.25">
      <c r="O2444"/>
      <c r="P2444" s="29"/>
      <c r="R2444"/>
    </row>
    <row r="2445" spans="15:18" x14ac:dyDescent="0.25">
      <c r="O2445"/>
      <c r="P2445" s="29"/>
      <c r="R2445"/>
    </row>
    <row r="2446" spans="15:18" x14ac:dyDescent="0.25">
      <c r="O2446"/>
      <c r="P2446" s="29"/>
      <c r="R2446"/>
    </row>
    <row r="2447" spans="15:18" x14ac:dyDescent="0.25">
      <c r="O2447"/>
      <c r="P2447" s="29"/>
      <c r="R2447"/>
    </row>
    <row r="2448" spans="15:18" x14ac:dyDescent="0.25">
      <c r="O2448"/>
      <c r="P2448" s="29"/>
      <c r="R2448"/>
    </row>
    <row r="2449" spans="15:18" x14ac:dyDescent="0.25">
      <c r="O2449"/>
      <c r="P2449" s="29"/>
      <c r="R2449"/>
    </row>
    <row r="2450" spans="15:18" x14ac:dyDescent="0.25">
      <c r="O2450"/>
      <c r="P2450" s="29"/>
      <c r="R2450"/>
    </row>
    <row r="2451" spans="15:18" x14ac:dyDescent="0.25">
      <c r="O2451"/>
      <c r="P2451" s="29"/>
      <c r="R2451"/>
    </row>
    <row r="2452" spans="15:18" x14ac:dyDescent="0.25">
      <c r="O2452"/>
      <c r="P2452" s="29"/>
      <c r="R2452"/>
    </row>
    <row r="2453" spans="15:18" x14ac:dyDescent="0.25">
      <c r="O2453"/>
      <c r="P2453" s="29"/>
      <c r="R2453"/>
    </row>
    <row r="2454" spans="15:18" x14ac:dyDescent="0.25">
      <c r="O2454"/>
      <c r="P2454" s="29"/>
      <c r="R2454"/>
    </row>
    <row r="2455" spans="15:18" x14ac:dyDescent="0.25">
      <c r="O2455"/>
      <c r="P2455" s="29"/>
      <c r="R2455"/>
    </row>
    <row r="2456" spans="15:18" x14ac:dyDescent="0.25">
      <c r="O2456"/>
      <c r="P2456" s="29"/>
      <c r="R2456"/>
    </row>
    <row r="2457" spans="15:18" x14ac:dyDescent="0.25">
      <c r="O2457"/>
      <c r="P2457" s="29"/>
      <c r="R2457"/>
    </row>
    <row r="2458" spans="15:18" x14ac:dyDescent="0.25">
      <c r="O2458"/>
      <c r="P2458" s="29"/>
      <c r="R2458"/>
    </row>
    <row r="2459" spans="15:18" x14ac:dyDescent="0.25">
      <c r="O2459"/>
      <c r="P2459" s="29"/>
      <c r="R2459"/>
    </row>
    <row r="2460" spans="15:18" x14ac:dyDescent="0.25">
      <c r="O2460"/>
      <c r="P2460" s="29"/>
      <c r="R2460"/>
    </row>
    <row r="2461" spans="15:18" x14ac:dyDescent="0.25">
      <c r="O2461"/>
      <c r="P2461" s="29"/>
      <c r="R2461"/>
    </row>
    <row r="2462" spans="15:18" x14ac:dyDescent="0.25">
      <c r="O2462"/>
      <c r="P2462" s="29"/>
      <c r="R2462"/>
    </row>
    <row r="2463" spans="15:18" x14ac:dyDescent="0.25">
      <c r="O2463"/>
      <c r="P2463" s="29"/>
      <c r="R2463"/>
    </row>
    <row r="2464" spans="15:18" x14ac:dyDescent="0.25">
      <c r="O2464"/>
      <c r="P2464" s="29"/>
      <c r="R2464"/>
    </row>
    <row r="2465" spans="15:18" x14ac:dyDescent="0.25">
      <c r="O2465"/>
      <c r="P2465" s="29"/>
      <c r="R2465"/>
    </row>
    <row r="2466" spans="15:18" x14ac:dyDescent="0.25">
      <c r="O2466"/>
      <c r="P2466" s="29"/>
      <c r="R2466"/>
    </row>
    <row r="2467" spans="15:18" x14ac:dyDescent="0.25">
      <c r="O2467"/>
      <c r="P2467" s="29"/>
      <c r="R2467"/>
    </row>
    <row r="2468" spans="15:18" x14ac:dyDescent="0.25">
      <c r="O2468"/>
      <c r="P2468" s="29"/>
      <c r="R2468"/>
    </row>
    <row r="2469" spans="15:18" x14ac:dyDescent="0.25">
      <c r="O2469"/>
      <c r="P2469" s="29"/>
      <c r="R2469"/>
    </row>
    <row r="2470" spans="15:18" x14ac:dyDescent="0.25">
      <c r="O2470"/>
      <c r="P2470" s="29"/>
      <c r="R2470"/>
    </row>
    <row r="2471" spans="15:18" x14ac:dyDescent="0.25">
      <c r="O2471"/>
      <c r="P2471" s="29"/>
      <c r="R2471"/>
    </row>
    <row r="2472" spans="15:18" x14ac:dyDescent="0.25">
      <c r="O2472"/>
      <c r="P2472" s="29"/>
      <c r="R2472"/>
    </row>
    <row r="2473" spans="15:18" x14ac:dyDescent="0.25">
      <c r="O2473"/>
      <c r="P2473" s="29"/>
      <c r="R2473"/>
    </row>
    <row r="2474" spans="15:18" x14ac:dyDescent="0.25">
      <c r="O2474"/>
      <c r="P2474" s="29"/>
      <c r="R2474"/>
    </row>
    <row r="2475" spans="15:18" x14ac:dyDescent="0.25">
      <c r="O2475"/>
      <c r="P2475" s="29"/>
      <c r="R2475"/>
    </row>
    <row r="2476" spans="15:18" x14ac:dyDescent="0.25">
      <c r="O2476"/>
      <c r="P2476" s="29"/>
      <c r="R2476"/>
    </row>
    <row r="2477" spans="15:18" x14ac:dyDescent="0.25">
      <c r="O2477"/>
      <c r="P2477" s="29"/>
      <c r="R2477"/>
    </row>
    <row r="2478" spans="15:18" x14ac:dyDescent="0.25">
      <c r="O2478"/>
      <c r="P2478" s="29"/>
      <c r="R2478"/>
    </row>
    <row r="2479" spans="15:18" x14ac:dyDescent="0.25">
      <c r="O2479"/>
      <c r="P2479" s="29"/>
      <c r="R2479"/>
    </row>
    <row r="2480" spans="15:18" x14ac:dyDescent="0.25">
      <c r="O2480"/>
      <c r="P2480" s="29"/>
      <c r="R2480"/>
    </row>
    <row r="2481" spans="15:18" x14ac:dyDescent="0.25">
      <c r="O2481"/>
      <c r="P2481" s="29"/>
      <c r="R2481"/>
    </row>
    <row r="2482" spans="15:18" x14ac:dyDescent="0.25">
      <c r="O2482"/>
      <c r="P2482" s="29"/>
      <c r="R2482"/>
    </row>
    <row r="2483" spans="15:18" x14ac:dyDescent="0.25">
      <c r="O2483"/>
      <c r="P2483" s="29"/>
      <c r="R2483"/>
    </row>
    <row r="2484" spans="15:18" x14ac:dyDescent="0.25">
      <c r="O2484"/>
      <c r="P2484" s="29"/>
      <c r="R2484"/>
    </row>
    <row r="2485" spans="15:18" x14ac:dyDescent="0.25">
      <c r="O2485"/>
      <c r="P2485" s="29"/>
      <c r="R2485"/>
    </row>
    <row r="2486" spans="15:18" x14ac:dyDescent="0.25">
      <c r="O2486"/>
      <c r="P2486" s="29"/>
      <c r="R2486"/>
    </row>
    <row r="2487" spans="15:18" x14ac:dyDescent="0.25">
      <c r="O2487"/>
      <c r="P2487" s="29"/>
      <c r="R2487"/>
    </row>
    <row r="2488" spans="15:18" x14ac:dyDescent="0.25">
      <c r="O2488"/>
      <c r="P2488" s="29"/>
      <c r="R2488"/>
    </row>
    <row r="2489" spans="15:18" x14ac:dyDescent="0.25">
      <c r="O2489"/>
      <c r="P2489" s="29"/>
      <c r="R2489"/>
    </row>
    <row r="2490" spans="15:18" x14ac:dyDescent="0.25">
      <c r="O2490"/>
      <c r="P2490" s="29"/>
      <c r="R2490"/>
    </row>
    <row r="2491" spans="15:18" x14ac:dyDescent="0.25">
      <c r="O2491"/>
      <c r="P2491" s="29"/>
      <c r="R2491"/>
    </row>
    <row r="2492" spans="15:18" x14ac:dyDescent="0.25">
      <c r="O2492"/>
      <c r="P2492" s="29"/>
      <c r="R2492"/>
    </row>
    <row r="2493" spans="15:18" x14ac:dyDescent="0.25">
      <c r="O2493"/>
      <c r="P2493" s="29"/>
      <c r="R2493"/>
    </row>
    <row r="2494" spans="15:18" x14ac:dyDescent="0.25">
      <c r="O2494"/>
      <c r="P2494" s="29"/>
      <c r="R2494"/>
    </row>
    <row r="2495" spans="15:18" x14ac:dyDescent="0.25">
      <c r="O2495"/>
      <c r="P2495" s="29"/>
      <c r="R2495"/>
    </row>
    <row r="2496" spans="15:18" x14ac:dyDescent="0.25">
      <c r="O2496"/>
      <c r="P2496" s="29"/>
      <c r="R2496"/>
    </row>
    <row r="2497" spans="15:18" x14ac:dyDescent="0.25">
      <c r="O2497"/>
      <c r="P2497" s="29"/>
      <c r="R2497"/>
    </row>
    <row r="2498" spans="15:18" x14ac:dyDescent="0.25">
      <c r="O2498"/>
      <c r="P2498" s="29"/>
      <c r="R2498"/>
    </row>
    <row r="2499" spans="15:18" x14ac:dyDescent="0.25">
      <c r="O2499"/>
      <c r="P2499" s="29"/>
      <c r="R2499"/>
    </row>
    <row r="2500" spans="15:18" x14ac:dyDescent="0.25">
      <c r="O2500"/>
      <c r="P2500" s="29"/>
      <c r="R2500"/>
    </row>
    <row r="2501" spans="15:18" x14ac:dyDescent="0.25">
      <c r="O2501"/>
      <c r="P2501" s="29"/>
      <c r="R2501"/>
    </row>
    <row r="2502" spans="15:18" x14ac:dyDescent="0.25">
      <c r="O2502"/>
      <c r="P2502" s="29"/>
      <c r="R2502"/>
    </row>
    <row r="2503" spans="15:18" x14ac:dyDescent="0.25">
      <c r="O2503"/>
      <c r="P2503" s="29"/>
      <c r="R2503"/>
    </row>
    <row r="2504" spans="15:18" x14ac:dyDescent="0.25">
      <c r="O2504"/>
      <c r="P2504" s="29"/>
      <c r="R2504"/>
    </row>
    <row r="2505" spans="15:18" x14ac:dyDescent="0.25">
      <c r="O2505"/>
      <c r="P2505" s="29"/>
      <c r="R2505"/>
    </row>
    <row r="2506" spans="15:18" x14ac:dyDescent="0.25">
      <c r="O2506"/>
      <c r="P2506" s="29"/>
      <c r="R2506"/>
    </row>
    <row r="2507" spans="15:18" x14ac:dyDescent="0.25">
      <c r="O2507"/>
      <c r="P2507" s="29"/>
      <c r="R2507"/>
    </row>
    <row r="2508" spans="15:18" x14ac:dyDescent="0.25">
      <c r="O2508"/>
      <c r="P2508" s="29"/>
      <c r="R2508"/>
    </row>
    <row r="2509" spans="15:18" x14ac:dyDescent="0.25">
      <c r="O2509"/>
      <c r="P2509" s="29"/>
      <c r="R2509"/>
    </row>
    <row r="2510" spans="15:18" x14ac:dyDescent="0.25">
      <c r="O2510"/>
      <c r="P2510" s="29"/>
      <c r="R2510"/>
    </row>
    <row r="2511" spans="15:18" x14ac:dyDescent="0.25">
      <c r="O2511"/>
      <c r="P2511" s="29"/>
      <c r="R2511"/>
    </row>
    <row r="2512" spans="15:18" x14ac:dyDescent="0.25">
      <c r="O2512"/>
      <c r="P2512" s="29"/>
      <c r="R2512"/>
    </row>
    <row r="2513" spans="15:18" x14ac:dyDescent="0.25">
      <c r="O2513"/>
      <c r="P2513" s="29"/>
      <c r="R2513"/>
    </row>
    <row r="2514" spans="15:18" x14ac:dyDescent="0.25">
      <c r="O2514"/>
      <c r="P2514" s="29"/>
      <c r="R2514"/>
    </row>
    <row r="2515" spans="15:18" x14ac:dyDescent="0.25">
      <c r="O2515"/>
      <c r="P2515" s="29"/>
      <c r="R2515"/>
    </row>
    <row r="2516" spans="15:18" x14ac:dyDescent="0.25">
      <c r="O2516"/>
      <c r="P2516" s="29"/>
      <c r="R2516"/>
    </row>
    <row r="2517" spans="15:18" x14ac:dyDescent="0.25">
      <c r="O2517"/>
      <c r="P2517" s="29"/>
      <c r="R2517"/>
    </row>
    <row r="2518" spans="15:18" x14ac:dyDescent="0.25">
      <c r="O2518"/>
      <c r="P2518" s="29"/>
      <c r="R2518"/>
    </row>
    <row r="2519" spans="15:18" x14ac:dyDescent="0.25">
      <c r="O2519"/>
      <c r="P2519" s="29"/>
      <c r="R2519"/>
    </row>
    <row r="2520" spans="15:18" x14ac:dyDescent="0.25">
      <c r="O2520"/>
      <c r="P2520" s="29"/>
      <c r="R2520"/>
    </row>
    <row r="2521" spans="15:18" x14ac:dyDescent="0.25">
      <c r="O2521"/>
      <c r="P2521" s="29"/>
      <c r="R2521"/>
    </row>
    <row r="2522" spans="15:18" x14ac:dyDescent="0.25">
      <c r="O2522"/>
      <c r="P2522" s="29"/>
      <c r="R2522"/>
    </row>
    <row r="2523" spans="15:18" x14ac:dyDescent="0.25">
      <c r="O2523"/>
      <c r="P2523" s="29"/>
      <c r="R2523"/>
    </row>
    <row r="2524" spans="15:18" x14ac:dyDescent="0.25">
      <c r="O2524"/>
      <c r="P2524" s="29"/>
      <c r="R2524"/>
    </row>
    <row r="2525" spans="15:18" x14ac:dyDescent="0.25">
      <c r="O2525"/>
      <c r="P2525" s="29"/>
      <c r="R2525"/>
    </row>
    <row r="2526" spans="15:18" x14ac:dyDescent="0.25">
      <c r="O2526"/>
      <c r="P2526" s="29"/>
      <c r="R2526"/>
    </row>
    <row r="2527" spans="15:18" x14ac:dyDescent="0.25">
      <c r="O2527"/>
      <c r="P2527" s="29"/>
      <c r="R2527"/>
    </row>
    <row r="2528" spans="15:18" x14ac:dyDescent="0.25">
      <c r="O2528"/>
      <c r="P2528" s="29"/>
      <c r="R2528"/>
    </row>
    <row r="2529" spans="15:18" x14ac:dyDescent="0.25">
      <c r="O2529"/>
      <c r="P2529" s="29"/>
      <c r="R2529"/>
    </row>
    <row r="2530" spans="15:18" x14ac:dyDescent="0.25">
      <c r="O2530"/>
      <c r="P2530" s="29"/>
      <c r="R2530"/>
    </row>
    <row r="2531" spans="15:18" x14ac:dyDescent="0.25">
      <c r="O2531"/>
      <c r="P2531" s="29"/>
      <c r="R2531"/>
    </row>
    <row r="2532" spans="15:18" x14ac:dyDescent="0.25">
      <c r="O2532"/>
      <c r="P2532" s="29"/>
      <c r="R2532"/>
    </row>
    <row r="2533" spans="15:18" x14ac:dyDescent="0.25">
      <c r="O2533"/>
      <c r="P2533" s="29"/>
      <c r="R2533"/>
    </row>
    <row r="2534" spans="15:18" x14ac:dyDescent="0.25">
      <c r="O2534"/>
      <c r="P2534" s="29"/>
      <c r="R2534"/>
    </row>
    <row r="2535" spans="15:18" x14ac:dyDescent="0.25">
      <c r="O2535"/>
      <c r="P2535" s="29"/>
      <c r="R2535"/>
    </row>
    <row r="2536" spans="15:18" x14ac:dyDescent="0.25">
      <c r="O2536"/>
      <c r="P2536" s="29"/>
      <c r="R2536"/>
    </row>
    <row r="2537" spans="15:18" x14ac:dyDescent="0.25">
      <c r="O2537"/>
      <c r="P2537" s="29"/>
      <c r="R2537"/>
    </row>
    <row r="2538" spans="15:18" x14ac:dyDescent="0.25">
      <c r="O2538"/>
      <c r="P2538" s="29"/>
      <c r="R2538"/>
    </row>
    <row r="2539" spans="15:18" x14ac:dyDescent="0.25">
      <c r="O2539"/>
      <c r="P2539" s="29"/>
      <c r="R2539"/>
    </row>
    <row r="2540" spans="15:18" x14ac:dyDescent="0.25">
      <c r="O2540"/>
      <c r="P2540" s="29"/>
      <c r="R2540"/>
    </row>
    <row r="2541" spans="15:18" x14ac:dyDescent="0.25">
      <c r="O2541"/>
      <c r="P2541" s="29"/>
      <c r="R2541"/>
    </row>
    <row r="2542" spans="15:18" x14ac:dyDescent="0.25">
      <c r="O2542"/>
      <c r="P2542" s="29"/>
      <c r="R2542"/>
    </row>
    <row r="2543" spans="15:18" x14ac:dyDescent="0.25">
      <c r="O2543"/>
      <c r="P2543" s="29"/>
      <c r="R2543"/>
    </row>
    <row r="2544" spans="15:18" x14ac:dyDescent="0.25">
      <c r="O2544"/>
      <c r="P2544" s="29"/>
      <c r="R2544"/>
    </row>
    <row r="2545" spans="15:18" x14ac:dyDescent="0.25">
      <c r="O2545"/>
      <c r="P2545" s="29"/>
      <c r="R2545"/>
    </row>
    <row r="2546" spans="15:18" x14ac:dyDescent="0.25">
      <c r="O2546"/>
      <c r="P2546" s="29"/>
      <c r="R2546"/>
    </row>
    <row r="2547" spans="15:18" x14ac:dyDescent="0.25">
      <c r="O2547"/>
      <c r="P2547" s="29"/>
      <c r="R2547"/>
    </row>
    <row r="2548" spans="15:18" x14ac:dyDescent="0.25">
      <c r="O2548"/>
      <c r="P2548" s="29"/>
      <c r="R2548"/>
    </row>
    <row r="2549" spans="15:18" x14ac:dyDescent="0.25">
      <c r="O2549"/>
      <c r="P2549" s="29"/>
      <c r="R2549"/>
    </row>
    <row r="2550" spans="15:18" x14ac:dyDescent="0.25">
      <c r="O2550"/>
      <c r="P2550" s="29"/>
      <c r="R2550"/>
    </row>
    <row r="2551" spans="15:18" x14ac:dyDescent="0.25">
      <c r="O2551"/>
      <c r="P2551" s="29"/>
      <c r="R2551"/>
    </row>
    <row r="2552" spans="15:18" x14ac:dyDescent="0.25">
      <c r="O2552"/>
      <c r="P2552" s="29"/>
      <c r="R2552"/>
    </row>
    <row r="2553" spans="15:18" x14ac:dyDescent="0.25">
      <c r="O2553"/>
      <c r="P2553" s="29"/>
      <c r="R2553"/>
    </row>
    <row r="2554" spans="15:18" x14ac:dyDescent="0.25">
      <c r="O2554"/>
      <c r="P2554" s="29"/>
      <c r="R2554"/>
    </row>
    <row r="2555" spans="15:18" x14ac:dyDescent="0.25">
      <c r="O2555"/>
      <c r="P2555" s="29"/>
      <c r="R2555"/>
    </row>
    <row r="2556" spans="15:18" x14ac:dyDescent="0.25">
      <c r="O2556"/>
      <c r="P2556" s="29"/>
      <c r="R2556"/>
    </row>
    <row r="2557" spans="15:18" x14ac:dyDescent="0.25">
      <c r="O2557"/>
      <c r="P2557" s="29"/>
      <c r="R2557"/>
    </row>
    <row r="2558" spans="15:18" x14ac:dyDescent="0.25">
      <c r="O2558"/>
      <c r="P2558" s="29"/>
      <c r="R2558"/>
    </row>
    <row r="2559" spans="15:18" x14ac:dyDescent="0.25">
      <c r="O2559"/>
      <c r="P2559" s="29"/>
      <c r="R2559"/>
    </row>
    <row r="2560" spans="15:18" x14ac:dyDescent="0.25">
      <c r="O2560"/>
      <c r="P2560" s="29"/>
      <c r="R2560"/>
    </row>
    <row r="2561" spans="15:18" x14ac:dyDescent="0.25">
      <c r="O2561"/>
      <c r="P2561" s="29"/>
      <c r="R2561"/>
    </row>
    <row r="2562" spans="15:18" x14ac:dyDescent="0.25">
      <c r="O2562"/>
      <c r="P2562" s="29"/>
      <c r="R2562"/>
    </row>
    <row r="2563" spans="15:18" x14ac:dyDescent="0.25">
      <c r="O2563"/>
      <c r="P2563" s="29"/>
      <c r="R2563"/>
    </row>
    <row r="2564" spans="15:18" x14ac:dyDescent="0.25">
      <c r="O2564"/>
      <c r="P2564" s="29"/>
      <c r="R2564"/>
    </row>
    <row r="2565" spans="15:18" x14ac:dyDescent="0.25">
      <c r="O2565"/>
      <c r="P2565" s="29"/>
      <c r="R2565"/>
    </row>
    <row r="2566" spans="15:18" x14ac:dyDescent="0.25">
      <c r="O2566"/>
      <c r="P2566" s="29"/>
      <c r="R2566"/>
    </row>
    <row r="2567" spans="15:18" x14ac:dyDescent="0.25">
      <c r="O2567"/>
      <c r="P2567" s="29"/>
      <c r="R2567"/>
    </row>
    <row r="2568" spans="15:18" x14ac:dyDescent="0.25">
      <c r="O2568"/>
      <c r="P2568" s="29"/>
      <c r="R2568"/>
    </row>
    <row r="2569" spans="15:18" x14ac:dyDescent="0.25">
      <c r="O2569"/>
      <c r="P2569" s="29"/>
      <c r="R2569"/>
    </row>
    <row r="2570" spans="15:18" x14ac:dyDescent="0.25">
      <c r="O2570"/>
      <c r="P2570" s="29"/>
      <c r="R2570"/>
    </row>
    <row r="2571" spans="15:18" x14ac:dyDescent="0.25">
      <c r="O2571"/>
      <c r="P2571" s="29"/>
      <c r="R2571"/>
    </row>
    <row r="2572" spans="15:18" x14ac:dyDescent="0.25">
      <c r="O2572"/>
      <c r="P2572" s="29"/>
      <c r="R2572"/>
    </row>
    <row r="2573" spans="15:18" x14ac:dyDescent="0.25">
      <c r="O2573"/>
      <c r="P2573" s="29"/>
      <c r="R2573"/>
    </row>
    <row r="2574" spans="15:18" x14ac:dyDescent="0.25">
      <c r="O2574"/>
      <c r="P2574" s="29"/>
      <c r="R2574"/>
    </row>
    <row r="2575" spans="15:18" x14ac:dyDescent="0.25">
      <c r="O2575"/>
      <c r="P2575" s="29"/>
      <c r="R2575"/>
    </row>
    <row r="2576" spans="15:18" x14ac:dyDescent="0.25">
      <c r="O2576"/>
      <c r="P2576" s="29"/>
      <c r="R2576"/>
    </row>
    <row r="2577" spans="15:18" x14ac:dyDescent="0.25">
      <c r="O2577"/>
      <c r="P2577" s="29"/>
      <c r="R2577"/>
    </row>
    <row r="2578" spans="15:18" x14ac:dyDescent="0.25">
      <c r="O2578"/>
      <c r="P2578" s="29"/>
      <c r="R2578"/>
    </row>
    <row r="2579" spans="15:18" x14ac:dyDescent="0.25">
      <c r="O2579"/>
      <c r="P2579" s="29"/>
      <c r="R2579"/>
    </row>
    <row r="2580" spans="15:18" x14ac:dyDescent="0.25">
      <c r="O2580"/>
      <c r="P2580" s="29"/>
      <c r="R2580"/>
    </row>
    <row r="2581" spans="15:18" x14ac:dyDescent="0.25">
      <c r="O2581"/>
      <c r="P2581" s="29"/>
      <c r="R2581"/>
    </row>
    <row r="2582" spans="15:18" x14ac:dyDescent="0.25">
      <c r="O2582"/>
      <c r="P2582" s="29"/>
      <c r="R2582"/>
    </row>
    <row r="2583" spans="15:18" x14ac:dyDescent="0.25">
      <c r="O2583"/>
      <c r="P2583" s="29"/>
      <c r="R2583"/>
    </row>
    <row r="2584" spans="15:18" x14ac:dyDescent="0.25">
      <c r="O2584"/>
      <c r="P2584" s="29"/>
      <c r="R2584"/>
    </row>
    <row r="2585" spans="15:18" x14ac:dyDescent="0.25">
      <c r="O2585"/>
      <c r="P2585" s="29"/>
      <c r="R2585"/>
    </row>
    <row r="2586" spans="15:18" x14ac:dyDescent="0.25">
      <c r="O2586"/>
      <c r="P2586" s="29"/>
      <c r="R2586"/>
    </row>
    <row r="2587" spans="15:18" x14ac:dyDescent="0.25">
      <c r="O2587"/>
      <c r="P2587" s="29"/>
      <c r="R2587"/>
    </row>
    <row r="2588" spans="15:18" x14ac:dyDescent="0.25">
      <c r="O2588"/>
      <c r="P2588" s="29"/>
      <c r="R2588"/>
    </row>
    <row r="2589" spans="15:18" x14ac:dyDescent="0.25">
      <c r="O2589"/>
      <c r="P2589" s="29"/>
      <c r="R2589"/>
    </row>
    <row r="2590" spans="15:18" x14ac:dyDescent="0.25">
      <c r="O2590"/>
      <c r="P2590" s="29"/>
      <c r="R2590"/>
    </row>
    <row r="2591" spans="15:18" x14ac:dyDescent="0.25">
      <c r="O2591"/>
      <c r="P2591" s="29"/>
      <c r="R2591"/>
    </row>
    <row r="2592" spans="15:18" x14ac:dyDescent="0.25">
      <c r="O2592"/>
      <c r="P2592" s="29"/>
      <c r="R2592"/>
    </row>
    <row r="2593" spans="15:18" x14ac:dyDescent="0.25">
      <c r="O2593"/>
      <c r="P2593" s="29"/>
      <c r="R2593"/>
    </row>
    <row r="2594" spans="15:18" x14ac:dyDescent="0.25">
      <c r="O2594"/>
      <c r="P2594" s="29"/>
      <c r="R2594"/>
    </row>
    <row r="2595" spans="15:18" x14ac:dyDescent="0.25">
      <c r="O2595"/>
      <c r="P2595" s="29"/>
      <c r="R2595"/>
    </row>
    <row r="2596" spans="15:18" x14ac:dyDescent="0.25">
      <c r="O2596"/>
      <c r="P2596" s="29"/>
      <c r="R2596"/>
    </row>
    <row r="2597" spans="15:18" x14ac:dyDescent="0.25">
      <c r="O2597"/>
      <c r="P2597" s="29"/>
      <c r="R2597"/>
    </row>
    <row r="2598" spans="15:18" x14ac:dyDescent="0.25">
      <c r="O2598"/>
      <c r="P2598" s="29"/>
      <c r="R2598"/>
    </row>
    <row r="2599" spans="15:18" x14ac:dyDescent="0.25">
      <c r="O2599"/>
      <c r="P2599" s="29"/>
      <c r="R2599"/>
    </row>
    <row r="2600" spans="15:18" x14ac:dyDescent="0.25">
      <c r="O2600"/>
      <c r="P2600" s="29"/>
      <c r="R2600"/>
    </row>
    <row r="2601" spans="15:18" x14ac:dyDescent="0.25">
      <c r="O2601"/>
      <c r="P2601" s="29"/>
      <c r="R2601"/>
    </row>
    <row r="2602" spans="15:18" x14ac:dyDescent="0.25">
      <c r="O2602"/>
      <c r="P2602" s="29"/>
      <c r="R2602"/>
    </row>
    <row r="2603" spans="15:18" x14ac:dyDescent="0.25">
      <c r="O2603"/>
      <c r="P2603" s="29"/>
      <c r="R2603"/>
    </row>
    <row r="2604" spans="15:18" x14ac:dyDescent="0.25">
      <c r="O2604"/>
      <c r="P2604" s="29"/>
      <c r="R2604"/>
    </row>
    <row r="2605" spans="15:18" x14ac:dyDescent="0.25">
      <c r="O2605"/>
      <c r="P2605" s="29"/>
      <c r="R2605"/>
    </row>
    <row r="2606" spans="15:18" x14ac:dyDescent="0.25">
      <c r="O2606"/>
      <c r="P2606" s="29"/>
      <c r="R2606"/>
    </row>
    <row r="2607" spans="15:18" x14ac:dyDescent="0.25">
      <c r="O2607"/>
      <c r="P2607" s="29"/>
      <c r="R2607"/>
    </row>
    <row r="2608" spans="15:18" x14ac:dyDescent="0.25">
      <c r="O2608"/>
      <c r="P2608" s="29"/>
      <c r="R2608"/>
    </row>
    <row r="2609" spans="15:18" x14ac:dyDescent="0.25">
      <c r="O2609"/>
      <c r="P2609" s="29"/>
      <c r="R2609"/>
    </row>
    <row r="2610" spans="15:18" x14ac:dyDescent="0.25">
      <c r="O2610"/>
      <c r="P2610" s="29"/>
      <c r="R2610"/>
    </row>
    <row r="2611" spans="15:18" x14ac:dyDescent="0.25">
      <c r="O2611"/>
      <c r="P2611" s="29"/>
      <c r="R2611"/>
    </row>
    <row r="2612" spans="15:18" x14ac:dyDescent="0.25">
      <c r="O2612"/>
      <c r="P2612" s="29"/>
      <c r="R2612"/>
    </row>
    <row r="2613" spans="15:18" x14ac:dyDescent="0.25">
      <c r="O2613"/>
      <c r="P2613" s="29"/>
      <c r="R2613"/>
    </row>
    <row r="2614" spans="15:18" x14ac:dyDescent="0.25">
      <c r="O2614"/>
      <c r="P2614" s="29"/>
      <c r="R2614"/>
    </row>
    <row r="2615" spans="15:18" x14ac:dyDescent="0.25">
      <c r="O2615"/>
      <c r="P2615" s="29"/>
      <c r="R2615"/>
    </row>
    <row r="2616" spans="15:18" x14ac:dyDescent="0.25">
      <c r="O2616"/>
      <c r="P2616" s="29"/>
      <c r="R2616"/>
    </row>
    <row r="2617" spans="15:18" x14ac:dyDescent="0.25">
      <c r="O2617"/>
      <c r="P2617" s="29"/>
      <c r="R2617"/>
    </row>
    <row r="2618" spans="15:18" x14ac:dyDescent="0.25">
      <c r="O2618"/>
      <c r="P2618" s="29"/>
      <c r="R2618"/>
    </row>
    <row r="2619" spans="15:18" x14ac:dyDescent="0.25">
      <c r="O2619"/>
      <c r="P2619" s="29"/>
      <c r="R2619"/>
    </row>
    <row r="2620" spans="15:18" x14ac:dyDescent="0.25">
      <c r="O2620"/>
      <c r="P2620" s="29"/>
      <c r="R2620"/>
    </row>
    <row r="2621" spans="15:18" x14ac:dyDescent="0.25">
      <c r="O2621"/>
      <c r="P2621" s="29"/>
      <c r="R2621"/>
    </row>
    <row r="2622" spans="15:18" x14ac:dyDescent="0.25">
      <c r="O2622"/>
      <c r="P2622" s="29"/>
      <c r="R2622"/>
    </row>
    <row r="2623" spans="15:18" x14ac:dyDescent="0.25">
      <c r="O2623"/>
      <c r="P2623" s="29"/>
      <c r="R2623"/>
    </row>
    <row r="2624" spans="15:18" x14ac:dyDescent="0.25">
      <c r="O2624"/>
      <c r="P2624" s="29"/>
      <c r="R2624"/>
    </row>
    <row r="2625" spans="15:18" x14ac:dyDescent="0.25">
      <c r="O2625"/>
      <c r="P2625" s="29"/>
      <c r="R2625"/>
    </row>
    <row r="2626" spans="15:18" x14ac:dyDescent="0.25">
      <c r="O2626"/>
      <c r="P2626" s="29"/>
      <c r="R2626"/>
    </row>
    <row r="2627" spans="15:18" x14ac:dyDescent="0.25">
      <c r="O2627"/>
      <c r="P2627" s="29"/>
      <c r="R2627"/>
    </row>
    <row r="2628" spans="15:18" x14ac:dyDescent="0.25">
      <c r="O2628"/>
      <c r="P2628" s="29"/>
      <c r="R2628"/>
    </row>
    <row r="2629" spans="15:18" x14ac:dyDescent="0.25">
      <c r="O2629"/>
      <c r="P2629" s="29"/>
      <c r="R2629"/>
    </row>
    <row r="2630" spans="15:18" x14ac:dyDescent="0.25">
      <c r="O2630"/>
      <c r="P2630" s="29"/>
      <c r="R2630"/>
    </row>
    <row r="2631" spans="15:18" x14ac:dyDescent="0.25">
      <c r="O2631"/>
      <c r="P2631" s="29"/>
      <c r="R2631"/>
    </row>
    <row r="2632" spans="15:18" x14ac:dyDescent="0.25">
      <c r="O2632"/>
      <c r="P2632" s="29"/>
      <c r="R2632"/>
    </row>
    <row r="2633" spans="15:18" x14ac:dyDescent="0.25">
      <c r="O2633"/>
      <c r="P2633" s="29"/>
      <c r="R2633"/>
    </row>
    <row r="2634" spans="15:18" x14ac:dyDescent="0.25">
      <c r="O2634"/>
      <c r="P2634" s="29"/>
      <c r="R2634"/>
    </row>
    <row r="2635" spans="15:18" x14ac:dyDescent="0.25">
      <c r="O2635"/>
      <c r="P2635" s="29"/>
      <c r="R2635"/>
    </row>
    <row r="2636" spans="15:18" x14ac:dyDescent="0.25">
      <c r="O2636"/>
      <c r="P2636" s="29"/>
      <c r="R2636"/>
    </row>
    <row r="2637" spans="15:18" x14ac:dyDescent="0.25">
      <c r="O2637"/>
      <c r="P2637" s="29"/>
      <c r="R2637"/>
    </row>
    <row r="2638" spans="15:18" x14ac:dyDescent="0.25">
      <c r="O2638"/>
      <c r="P2638" s="29"/>
      <c r="R2638"/>
    </row>
    <row r="2639" spans="15:18" x14ac:dyDescent="0.25">
      <c r="O2639"/>
      <c r="P2639" s="29"/>
      <c r="R2639"/>
    </row>
    <row r="2640" spans="15:18" x14ac:dyDescent="0.25">
      <c r="O2640"/>
      <c r="P2640" s="29"/>
      <c r="R2640"/>
    </row>
    <row r="2641" spans="15:18" x14ac:dyDescent="0.25">
      <c r="O2641"/>
      <c r="P2641" s="29"/>
      <c r="R2641"/>
    </row>
    <row r="2642" spans="15:18" x14ac:dyDescent="0.25">
      <c r="O2642"/>
      <c r="P2642" s="29"/>
      <c r="R2642"/>
    </row>
    <row r="2643" spans="15:18" x14ac:dyDescent="0.25">
      <c r="O2643"/>
      <c r="P2643" s="29"/>
      <c r="R2643"/>
    </row>
    <row r="2644" spans="15:18" x14ac:dyDescent="0.25">
      <c r="O2644"/>
      <c r="P2644" s="29"/>
      <c r="R2644"/>
    </row>
    <row r="2645" spans="15:18" x14ac:dyDescent="0.25">
      <c r="O2645"/>
      <c r="P2645" s="29"/>
      <c r="R2645"/>
    </row>
    <row r="2646" spans="15:18" x14ac:dyDescent="0.25">
      <c r="O2646"/>
      <c r="P2646" s="29"/>
      <c r="R2646"/>
    </row>
    <row r="2647" spans="15:18" x14ac:dyDescent="0.25">
      <c r="O2647"/>
      <c r="P2647" s="29"/>
      <c r="R2647"/>
    </row>
    <row r="2648" spans="15:18" x14ac:dyDescent="0.25">
      <c r="O2648"/>
      <c r="P2648" s="29"/>
      <c r="R2648"/>
    </row>
    <row r="2649" spans="15:18" x14ac:dyDescent="0.25">
      <c r="O2649"/>
      <c r="P2649" s="29"/>
      <c r="R2649"/>
    </row>
    <row r="2650" spans="15:18" x14ac:dyDescent="0.25">
      <c r="O2650"/>
      <c r="P2650" s="29"/>
      <c r="R2650"/>
    </row>
    <row r="2651" spans="15:18" x14ac:dyDescent="0.25">
      <c r="O2651"/>
      <c r="P2651" s="29"/>
      <c r="R2651"/>
    </row>
    <row r="2652" spans="15:18" x14ac:dyDescent="0.25">
      <c r="O2652"/>
      <c r="P2652" s="29"/>
      <c r="R2652"/>
    </row>
    <row r="2653" spans="15:18" x14ac:dyDescent="0.25">
      <c r="O2653"/>
      <c r="P2653" s="29"/>
      <c r="R2653"/>
    </row>
    <row r="2654" spans="15:18" x14ac:dyDescent="0.25">
      <c r="O2654"/>
      <c r="P2654" s="29"/>
      <c r="R2654"/>
    </row>
    <row r="2655" spans="15:18" x14ac:dyDescent="0.25">
      <c r="O2655"/>
      <c r="P2655" s="29"/>
      <c r="R2655"/>
    </row>
    <row r="2656" spans="15:18" x14ac:dyDescent="0.25">
      <c r="O2656"/>
      <c r="P2656" s="29"/>
      <c r="R2656"/>
    </row>
    <row r="2657" spans="15:18" x14ac:dyDescent="0.25">
      <c r="O2657"/>
      <c r="P2657" s="29"/>
      <c r="R2657"/>
    </row>
    <row r="2658" spans="15:18" x14ac:dyDescent="0.25">
      <c r="O2658"/>
      <c r="P2658" s="29"/>
      <c r="R2658"/>
    </row>
    <row r="2659" spans="15:18" x14ac:dyDescent="0.25">
      <c r="O2659"/>
      <c r="P2659" s="29"/>
      <c r="R2659"/>
    </row>
    <row r="2660" spans="15:18" x14ac:dyDescent="0.25">
      <c r="O2660"/>
      <c r="P2660" s="29"/>
      <c r="R2660"/>
    </row>
    <row r="2661" spans="15:18" x14ac:dyDescent="0.25">
      <c r="O2661"/>
      <c r="P2661" s="29"/>
      <c r="R2661"/>
    </row>
    <row r="2662" spans="15:18" x14ac:dyDescent="0.25">
      <c r="O2662"/>
      <c r="P2662" s="29"/>
      <c r="R2662"/>
    </row>
    <row r="2663" spans="15:18" x14ac:dyDescent="0.25">
      <c r="O2663"/>
      <c r="P2663" s="29"/>
      <c r="R2663"/>
    </row>
    <row r="2664" spans="15:18" x14ac:dyDescent="0.25">
      <c r="O2664"/>
      <c r="P2664" s="29"/>
      <c r="R2664"/>
    </row>
    <row r="2665" spans="15:18" x14ac:dyDescent="0.25">
      <c r="O2665"/>
      <c r="P2665" s="29"/>
      <c r="R2665"/>
    </row>
    <row r="2666" spans="15:18" x14ac:dyDescent="0.25">
      <c r="O2666"/>
      <c r="P2666" s="29"/>
      <c r="R2666"/>
    </row>
    <row r="2667" spans="15:18" x14ac:dyDescent="0.25">
      <c r="O2667"/>
      <c r="P2667" s="29"/>
      <c r="R2667"/>
    </row>
    <row r="2668" spans="15:18" x14ac:dyDescent="0.25">
      <c r="O2668"/>
      <c r="P2668" s="29"/>
      <c r="R2668"/>
    </row>
    <row r="2669" spans="15:18" x14ac:dyDescent="0.25">
      <c r="O2669"/>
      <c r="P2669" s="29"/>
      <c r="R2669"/>
    </row>
    <row r="2670" spans="15:18" x14ac:dyDescent="0.25">
      <c r="O2670"/>
      <c r="P2670" s="29"/>
      <c r="R2670"/>
    </row>
    <row r="2671" spans="15:18" x14ac:dyDescent="0.25">
      <c r="O2671"/>
      <c r="P2671" s="29"/>
      <c r="R2671"/>
    </row>
    <row r="2672" spans="15:18" x14ac:dyDescent="0.25">
      <c r="O2672"/>
      <c r="P2672" s="29"/>
      <c r="R2672"/>
    </row>
    <row r="2673" spans="15:18" x14ac:dyDescent="0.25">
      <c r="O2673"/>
      <c r="P2673" s="29"/>
      <c r="R2673"/>
    </row>
    <row r="2674" spans="15:18" x14ac:dyDescent="0.25">
      <c r="O2674"/>
      <c r="P2674" s="29"/>
      <c r="R2674"/>
    </row>
    <row r="2675" spans="15:18" x14ac:dyDescent="0.25">
      <c r="O2675"/>
      <c r="P2675" s="29"/>
      <c r="R2675"/>
    </row>
    <row r="2676" spans="15:18" x14ac:dyDescent="0.25">
      <c r="O2676"/>
      <c r="P2676" s="29"/>
      <c r="R2676"/>
    </row>
    <row r="2677" spans="15:18" x14ac:dyDescent="0.25">
      <c r="O2677"/>
      <c r="P2677" s="29"/>
      <c r="R2677"/>
    </row>
    <row r="2678" spans="15:18" x14ac:dyDescent="0.25">
      <c r="O2678"/>
      <c r="P2678" s="29"/>
      <c r="R2678"/>
    </row>
    <row r="2679" spans="15:18" x14ac:dyDescent="0.25">
      <c r="O2679"/>
      <c r="P2679" s="29"/>
      <c r="R2679"/>
    </row>
    <row r="2680" spans="15:18" x14ac:dyDescent="0.25">
      <c r="O2680"/>
      <c r="P2680" s="29"/>
      <c r="R2680"/>
    </row>
    <row r="2681" spans="15:18" x14ac:dyDescent="0.25">
      <c r="O2681"/>
      <c r="P2681" s="29"/>
      <c r="R2681"/>
    </row>
    <row r="2682" spans="15:18" x14ac:dyDescent="0.25">
      <c r="O2682"/>
      <c r="P2682" s="29"/>
      <c r="R2682"/>
    </row>
    <row r="2683" spans="15:18" x14ac:dyDescent="0.25">
      <c r="O2683"/>
      <c r="P2683" s="29"/>
      <c r="R2683"/>
    </row>
    <row r="2684" spans="15:18" x14ac:dyDescent="0.25">
      <c r="O2684"/>
      <c r="P2684" s="29"/>
      <c r="R2684"/>
    </row>
    <row r="2685" spans="15:18" x14ac:dyDescent="0.25">
      <c r="O2685"/>
      <c r="P2685" s="29"/>
      <c r="R2685"/>
    </row>
    <row r="2686" spans="15:18" x14ac:dyDescent="0.25">
      <c r="O2686"/>
      <c r="P2686" s="29"/>
      <c r="R2686"/>
    </row>
    <row r="2687" spans="15:18" x14ac:dyDescent="0.25">
      <c r="O2687"/>
      <c r="P2687" s="29"/>
      <c r="R2687"/>
    </row>
    <row r="2688" spans="15:18" x14ac:dyDescent="0.25">
      <c r="O2688"/>
      <c r="P2688" s="29"/>
      <c r="R2688"/>
    </row>
    <row r="2689" spans="15:18" x14ac:dyDescent="0.25">
      <c r="O2689"/>
      <c r="P2689" s="29"/>
      <c r="R2689"/>
    </row>
    <row r="2690" spans="15:18" x14ac:dyDescent="0.25">
      <c r="O2690"/>
      <c r="P2690" s="29"/>
      <c r="R2690"/>
    </row>
    <row r="2691" spans="15:18" x14ac:dyDescent="0.25">
      <c r="O2691"/>
      <c r="P2691" s="29"/>
      <c r="R2691"/>
    </row>
    <row r="2692" spans="15:18" x14ac:dyDescent="0.25">
      <c r="O2692"/>
      <c r="P2692" s="29"/>
      <c r="R2692"/>
    </row>
    <row r="2693" spans="15:18" x14ac:dyDescent="0.25">
      <c r="O2693"/>
      <c r="P2693" s="29"/>
      <c r="R2693"/>
    </row>
    <row r="2694" spans="15:18" x14ac:dyDescent="0.25">
      <c r="O2694"/>
      <c r="P2694" s="29"/>
      <c r="R2694"/>
    </row>
    <row r="2695" spans="15:18" x14ac:dyDescent="0.25">
      <c r="O2695"/>
      <c r="P2695" s="29"/>
      <c r="R2695"/>
    </row>
    <row r="2696" spans="15:18" x14ac:dyDescent="0.25">
      <c r="O2696"/>
      <c r="P2696" s="29"/>
      <c r="R2696"/>
    </row>
    <row r="2697" spans="15:18" x14ac:dyDescent="0.25">
      <c r="O2697"/>
      <c r="P2697" s="29"/>
      <c r="R2697"/>
    </row>
    <row r="2698" spans="15:18" x14ac:dyDescent="0.25">
      <c r="O2698"/>
      <c r="P2698" s="29"/>
      <c r="R2698"/>
    </row>
    <row r="2699" spans="15:18" x14ac:dyDescent="0.25">
      <c r="O2699"/>
      <c r="P2699" s="29"/>
      <c r="R2699"/>
    </row>
    <row r="2700" spans="15:18" x14ac:dyDescent="0.25">
      <c r="O2700"/>
      <c r="P2700" s="29"/>
      <c r="R2700"/>
    </row>
    <row r="2701" spans="15:18" x14ac:dyDescent="0.25">
      <c r="O2701"/>
      <c r="P2701" s="29"/>
      <c r="R2701"/>
    </row>
    <row r="2702" spans="15:18" x14ac:dyDescent="0.25">
      <c r="O2702"/>
      <c r="P2702" s="29"/>
      <c r="R2702"/>
    </row>
    <row r="2703" spans="15:18" x14ac:dyDescent="0.25">
      <c r="O2703"/>
      <c r="P2703" s="29"/>
      <c r="R2703"/>
    </row>
    <row r="2704" spans="15:18" x14ac:dyDescent="0.25">
      <c r="O2704"/>
      <c r="P2704" s="29"/>
      <c r="R2704"/>
    </row>
    <row r="2705" spans="15:18" x14ac:dyDescent="0.25">
      <c r="O2705"/>
      <c r="P2705" s="29"/>
      <c r="R2705"/>
    </row>
    <row r="2706" spans="15:18" x14ac:dyDescent="0.25">
      <c r="O2706"/>
      <c r="P2706" s="29"/>
      <c r="R2706"/>
    </row>
    <row r="2707" spans="15:18" x14ac:dyDescent="0.25">
      <c r="O2707"/>
      <c r="P2707" s="29"/>
      <c r="R2707"/>
    </row>
    <row r="2708" spans="15:18" x14ac:dyDescent="0.25">
      <c r="O2708"/>
      <c r="P2708" s="29"/>
      <c r="R2708"/>
    </row>
    <row r="2709" spans="15:18" x14ac:dyDescent="0.25">
      <c r="O2709"/>
      <c r="P2709" s="29"/>
      <c r="R2709"/>
    </row>
    <row r="2710" spans="15:18" x14ac:dyDescent="0.25">
      <c r="O2710"/>
      <c r="P2710" s="29"/>
      <c r="R2710"/>
    </row>
    <row r="2711" spans="15:18" x14ac:dyDescent="0.25">
      <c r="O2711"/>
      <c r="P2711" s="29"/>
      <c r="R2711"/>
    </row>
    <row r="2712" spans="15:18" x14ac:dyDescent="0.25">
      <c r="O2712"/>
      <c r="P2712" s="29"/>
      <c r="R2712"/>
    </row>
    <row r="2713" spans="15:18" x14ac:dyDescent="0.25">
      <c r="O2713"/>
      <c r="P2713" s="29"/>
      <c r="R2713"/>
    </row>
    <row r="2714" spans="15:18" x14ac:dyDescent="0.25">
      <c r="O2714"/>
      <c r="P2714" s="29"/>
      <c r="R2714"/>
    </row>
    <row r="2715" spans="15:18" x14ac:dyDescent="0.25">
      <c r="O2715"/>
      <c r="P2715" s="29"/>
      <c r="R2715"/>
    </row>
    <row r="2716" spans="15:18" x14ac:dyDescent="0.25">
      <c r="O2716"/>
      <c r="P2716" s="29"/>
      <c r="R2716"/>
    </row>
    <row r="2717" spans="15:18" x14ac:dyDescent="0.25">
      <c r="O2717"/>
      <c r="P2717" s="29"/>
      <c r="R2717"/>
    </row>
    <row r="2718" spans="15:18" x14ac:dyDescent="0.25">
      <c r="O2718"/>
      <c r="P2718" s="29"/>
      <c r="R2718"/>
    </row>
    <row r="2719" spans="15:18" x14ac:dyDescent="0.25">
      <c r="O2719"/>
      <c r="P2719" s="29"/>
      <c r="R2719"/>
    </row>
    <row r="2720" spans="15:18" x14ac:dyDescent="0.25">
      <c r="O2720"/>
      <c r="P2720" s="29"/>
      <c r="R2720"/>
    </row>
    <row r="2721" spans="15:18" x14ac:dyDescent="0.25">
      <c r="O2721"/>
      <c r="P2721" s="29"/>
      <c r="R2721"/>
    </row>
    <row r="2722" spans="15:18" x14ac:dyDescent="0.25">
      <c r="O2722"/>
      <c r="P2722" s="29"/>
      <c r="R2722"/>
    </row>
    <row r="2723" spans="15:18" x14ac:dyDescent="0.25">
      <c r="O2723"/>
      <c r="P2723" s="29"/>
      <c r="R2723"/>
    </row>
    <row r="2724" spans="15:18" x14ac:dyDescent="0.25">
      <c r="O2724"/>
      <c r="P2724" s="29"/>
      <c r="R2724"/>
    </row>
    <row r="2725" spans="15:18" x14ac:dyDescent="0.25">
      <c r="O2725"/>
      <c r="P2725" s="29"/>
      <c r="R2725"/>
    </row>
    <row r="2726" spans="15:18" x14ac:dyDescent="0.25">
      <c r="O2726"/>
      <c r="P2726" s="29"/>
      <c r="R2726"/>
    </row>
    <row r="2727" spans="15:18" x14ac:dyDescent="0.25">
      <c r="O2727"/>
      <c r="P2727" s="29"/>
      <c r="R2727"/>
    </row>
    <row r="2728" spans="15:18" x14ac:dyDescent="0.25">
      <c r="O2728"/>
      <c r="P2728" s="29"/>
      <c r="R2728"/>
    </row>
    <row r="2729" spans="15:18" x14ac:dyDescent="0.25">
      <c r="O2729"/>
      <c r="P2729" s="29"/>
      <c r="R2729"/>
    </row>
    <row r="2730" spans="15:18" x14ac:dyDescent="0.25">
      <c r="O2730"/>
      <c r="P2730" s="29"/>
      <c r="R2730"/>
    </row>
    <row r="2731" spans="15:18" x14ac:dyDescent="0.25">
      <c r="O2731"/>
      <c r="P2731" s="29"/>
      <c r="R2731"/>
    </row>
    <row r="2732" spans="15:18" x14ac:dyDescent="0.25">
      <c r="O2732"/>
      <c r="P2732" s="29"/>
      <c r="R2732"/>
    </row>
    <row r="2733" spans="15:18" x14ac:dyDescent="0.25">
      <c r="O2733"/>
      <c r="P2733" s="29"/>
      <c r="R2733"/>
    </row>
    <row r="2734" spans="15:18" x14ac:dyDescent="0.25">
      <c r="O2734"/>
      <c r="P2734" s="29"/>
      <c r="R2734"/>
    </row>
    <row r="2735" spans="15:18" x14ac:dyDescent="0.25">
      <c r="O2735"/>
      <c r="P2735" s="29"/>
      <c r="R2735"/>
    </row>
    <row r="2736" spans="15:18" x14ac:dyDescent="0.25">
      <c r="O2736"/>
      <c r="P2736" s="29"/>
      <c r="R2736"/>
    </row>
    <row r="2737" spans="15:18" x14ac:dyDescent="0.25">
      <c r="O2737"/>
      <c r="P2737" s="29"/>
      <c r="R2737"/>
    </row>
    <row r="2738" spans="15:18" x14ac:dyDescent="0.25">
      <c r="O2738"/>
      <c r="P2738" s="29"/>
      <c r="R2738"/>
    </row>
    <row r="2739" spans="15:18" x14ac:dyDescent="0.25">
      <c r="O2739"/>
      <c r="P2739" s="29"/>
      <c r="R2739"/>
    </row>
    <row r="2740" spans="15:18" x14ac:dyDescent="0.25">
      <c r="O2740"/>
      <c r="P2740" s="29"/>
      <c r="R2740"/>
    </row>
    <row r="2741" spans="15:18" x14ac:dyDescent="0.25">
      <c r="O2741"/>
      <c r="P2741" s="29"/>
      <c r="R2741"/>
    </row>
    <row r="2742" spans="15:18" x14ac:dyDescent="0.25">
      <c r="O2742"/>
      <c r="P2742" s="29"/>
      <c r="R2742"/>
    </row>
    <row r="2743" spans="15:18" x14ac:dyDescent="0.25">
      <c r="O2743"/>
      <c r="P2743" s="29"/>
      <c r="R2743"/>
    </row>
    <row r="2744" spans="15:18" x14ac:dyDescent="0.25">
      <c r="O2744"/>
      <c r="P2744" s="29"/>
      <c r="R2744"/>
    </row>
    <row r="2745" spans="15:18" x14ac:dyDescent="0.25">
      <c r="O2745"/>
      <c r="P2745" s="29"/>
      <c r="R2745"/>
    </row>
    <row r="2746" spans="15:18" x14ac:dyDescent="0.25">
      <c r="O2746"/>
      <c r="P2746" s="29"/>
      <c r="R2746"/>
    </row>
    <row r="2747" spans="15:18" x14ac:dyDescent="0.25">
      <c r="O2747"/>
      <c r="P2747" s="29"/>
      <c r="R2747"/>
    </row>
    <row r="2748" spans="15:18" x14ac:dyDescent="0.25">
      <c r="O2748"/>
      <c r="P2748" s="29"/>
      <c r="R2748"/>
    </row>
    <row r="2749" spans="15:18" x14ac:dyDescent="0.25">
      <c r="O2749"/>
      <c r="P2749" s="29"/>
      <c r="R2749"/>
    </row>
    <row r="2750" spans="15:18" x14ac:dyDescent="0.25">
      <c r="O2750"/>
      <c r="P2750" s="29"/>
      <c r="R2750"/>
    </row>
    <row r="2751" spans="15:18" x14ac:dyDescent="0.25">
      <c r="O2751"/>
      <c r="P2751" s="29"/>
      <c r="R2751"/>
    </row>
    <row r="2752" spans="15:18" x14ac:dyDescent="0.25">
      <c r="O2752"/>
      <c r="P2752" s="29"/>
      <c r="R2752"/>
    </row>
    <row r="2753" spans="15:18" x14ac:dyDescent="0.25">
      <c r="O2753"/>
      <c r="P2753" s="29"/>
      <c r="R2753"/>
    </row>
    <row r="2754" spans="15:18" x14ac:dyDescent="0.25">
      <c r="O2754"/>
      <c r="P2754" s="29"/>
      <c r="R2754"/>
    </row>
    <row r="2755" spans="15:18" x14ac:dyDescent="0.25">
      <c r="O2755"/>
      <c r="P2755" s="29"/>
      <c r="R2755"/>
    </row>
    <row r="2756" spans="15:18" x14ac:dyDescent="0.25">
      <c r="O2756"/>
      <c r="P2756" s="29"/>
      <c r="R2756"/>
    </row>
    <row r="2757" spans="15:18" x14ac:dyDescent="0.25">
      <c r="O2757"/>
      <c r="P2757" s="29"/>
      <c r="R2757"/>
    </row>
    <row r="2758" spans="15:18" x14ac:dyDescent="0.25">
      <c r="O2758"/>
      <c r="P2758" s="29"/>
      <c r="R2758"/>
    </row>
    <row r="2759" spans="15:18" x14ac:dyDescent="0.25">
      <c r="O2759"/>
      <c r="P2759" s="29"/>
      <c r="R2759"/>
    </row>
    <row r="2760" spans="15:18" x14ac:dyDescent="0.25">
      <c r="O2760"/>
      <c r="P2760" s="29"/>
      <c r="R2760"/>
    </row>
    <row r="2761" spans="15:18" x14ac:dyDescent="0.25">
      <c r="O2761"/>
      <c r="P2761" s="29"/>
      <c r="R2761"/>
    </row>
    <row r="2762" spans="15:18" x14ac:dyDescent="0.25">
      <c r="O2762"/>
      <c r="P2762" s="29"/>
      <c r="R2762"/>
    </row>
    <row r="2763" spans="15:18" x14ac:dyDescent="0.25">
      <c r="O2763"/>
      <c r="P2763" s="29"/>
      <c r="R2763"/>
    </row>
    <row r="2764" spans="15:18" x14ac:dyDescent="0.25">
      <c r="O2764"/>
      <c r="P2764" s="29"/>
      <c r="R2764"/>
    </row>
    <row r="2765" spans="15:18" x14ac:dyDescent="0.25">
      <c r="O2765"/>
      <c r="P2765" s="29"/>
      <c r="R2765"/>
    </row>
    <row r="2766" spans="15:18" x14ac:dyDescent="0.25">
      <c r="O2766"/>
      <c r="P2766" s="29"/>
      <c r="R2766"/>
    </row>
    <row r="2767" spans="15:18" x14ac:dyDescent="0.25">
      <c r="O2767"/>
      <c r="P2767" s="29"/>
      <c r="R2767"/>
    </row>
    <row r="2768" spans="15:18" x14ac:dyDescent="0.25">
      <c r="O2768"/>
      <c r="P2768" s="29"/>
      <c r="R2768"/>
    </row>
    <row r="2769" spans="15:18" x14ac:dyDescent="0.25">
      <c r="O2769"/>
      <c r="P2769" s="29"/>
      <c r="R2769"/>
    </row>
    <row r="2770" spans="15:18" x14ac:dyDescent="0.25">
      <c r="O2770"/>
      <c r="P2770" s="29"/>
      <c r="R2770"/>
    </row>
    <row r="2771" spans="15:18" x14ac:dyDescent="0.25">
      <c r="O2771"/>
      <c r="P2771" s="29"/>
      <c r="R2771"/>
    </row>
    <row r="2772" spans="15:18" x14ac:dyDescent="0.25">
      <c r="O2772"/>
      <c r="P2772" s="29"/>
      <c r="R2772"/>
    </row>
    <row r="2773" spans="15:18" x14ac:dyDescent="0.25">
      <c r="O2773"/>
      <c r="P2773" s="29"/>
      <c r="R2773"/>
    </row>
    <row r="2774" spans="15:18" x14ac:dyDescent="0.25">
      <c r="O2774"/>
      <c r="P2774" s="29"/>
      <c r="R2774"/>
    </row>
    <row r="2775" spans="15:18" x14ac:dyDescent="0.25">
      <c r="O2775"/>
      <c r="P2775" s="29"/>
      <c r="R2775"/>
    </row>
    <row r="2776" spans="15:18" x14ac:dyDescent="0.25">
      <c r="O2776"/>
      <c r="P2776" s="29"/>
      <c r="R2776"/>
    </row>
    <row r="2777" spans="15:18" x14ac:dyDescent="0.25">
      <c r="O2777"/>
      <c r="P2777" s="29"/>
      <c r="R2777"/>
    </row>
    <row r="2778" spans="15:18" x14ac:dyDescent="0.25">
      <c r="O2778"/>
      <c r="P2778" s="29"/>
      <c r="R2778"/>
    </row>
    <row r="2779" spans="15:18" x14ac:dyDescent="0.25">
      <c r="O2779"/>
      <c r="P2779" s="29"/>
      <c r="R2779"/>
    </row>
    <row r="2780" spans="15:18" x14ac:dyDescent="0.25">
      <c r="O2780"/>
      <c r="P2780" s="29"/>
      <c r="R2780"/>
    </row>
    <row r="2781" spans="15:18" x14ac:dyDescent="0.25">
      <c r="O2781"/>
      <c r="P2781" s="29"/>
      <c r="R2781"/>
    </row>
    <row r="2782" spans="15:18" x14ac:dyDescent="0.25">
      <c r="O2782"/>
      <c r="P2782" s="29"/>
      <c r="R2782"/>
    </row>
    <row r="2783" spans="15:18" x14ac:dyDescent="0.25">
      <c r="O2783"/>
      <c r="P2783" s="29"/>
      <c r="R2783"/>
    </row>
    <row r="2784" spans="15:18" x14ac:dyDescent="0.25">
      <c r="O2784"/>
      <c r="P2784" s="29"/>
      <c r="R2784"/>
    </row>
    <row r="2785" spans="15:18" x14ac:dyDescent="0.25">
      <c r="O2785"/>
      <c r="P2785" s="29"/>
      <c r="R2785"/>
    </row>
    <row r="2786" spans="15:18" x14ac:dyDescent="0.25">
      <c r="O2786"/>
      <c r="P2786" s="29"/>
      <c r="R2786"/>
    </row>
    <row r="2787" spans="15:18" x14ac:dyDescent="0.25">
      <c r="O2787"/>
      <c r="P2787" s="29"/>
      <c r="R2787"/>
    </row>
    <row r="2788" spans="15:18" x14ac:dyDescent="0.25">
      <c r="O2788"/>
      <c r="P2788" s="29"/>
      <c r="R2788"/>
    </row>
    <row r="2789" spans="15:18" x14ac:dyDescent="0.25">
      <c r="O2789"/>
      <c r="P2789" s="29"/>
      <c r="R2789"/>
    </row>
    <row r="2790" spans="15:18" x14ac:dyDescent="0.25">
      <c r="O2790"/>
      <c r="P2790" s="29"/>
      <c r="R2790"/>
    </row>
    <row r="2791" spans="15:18" x14ac:dyDescent="0.25">
      <c r="O2791"/>
      <c r="P2791" s="29"/>
      <c r="R2791"/>
    </row>
    <row r="2792" spans="15:18" x14ac:dyDescent="0.25">
      <c r="O2792"/>
      <c r="P2792" s="29"/>
      <c r="R2792"/>
    </row>
    <row r="2793" spans="15:18" x14ac:dyDescent="0.25">
      <c r="O2793"/>
      <c r="P2793" s="29"/>
      <c r="R2793"/>
    </row>
    <row r="2794" spans="15:18" x14ac:dyDescent="0.25">
      <c r="O2794"/>
      <c r="P2794" s="29"/>
      <c r="R2794"/>
    </row>
    <row r="2795" spans="15:18" x14ac:dyDescent="0.25">
      <c r="O2795"/>
      <c r="P2795" s="29"/>
      <c r="R2795"/>
    </row>
    <row r="2796" spans="15:18" x14ac:dyDescent="0.25">
      <c r="O2796"/>
      <c r="P2796" s="29"/>
      <c r="R2796"/>
    </row>
    <row r="2797" spans="15:18" x14ac:dyDescent="0.25">
      <c r="O2797"/>
      <c r="P2797" s="29"/>
      <c r="R2797"/>
    </row>
    <row r="2798" spans="15:18" x14ac:dyDescent="0.25">
      <c r="O2798"/>
      <c r="P2798" s="29"/>
      <c r="R2798"/>
    </row>
    <row r="2799" spans="15:18" x14ac:dyDescent="0.25">
      <c r="O2799"/>
      <c r="P2799" s="29"/>
      <c r="R2799"/>
    </row>
    <row r="2800" spans="15:18" x14ac:dyDescent="0.25">
      <c r="O2800"/>
      <c r="P2800" s="29"/>
      <c r="R2800"/>
    </row>
    <row r="2801" spans="15:18" x14ac:dyDescent="0.25">
      <c r="O2801"/>
      <c r="P2801" s="29"/>
      <c r="R2801"/>
    </row>
    <row r="2802" spans="15:18" x14ac:dyDescent="0.25">
      <c r="O2802"/>
      <c r="P2802" s="29"/>
      <c r="R2802"/>
    </row>
    <row r="2803" spans="15:18" x14ac:dyDescent="0.25">
      <c r="O2803"/>
      <c r="P2803" s="29"/>
      <c r="R2803"/>
    </row>
    <row r="2804" spans="15:18" x14ac:dyDescent="0.25">
      <c r="O2804"/>
      <c r="P2804" s="29"/>
      <c r="R2804"/>
    </row>
    <row r="2805" spans="15:18" x14ac:dyDescent="0.25">
      <c r="O2805"/>
      <c r="P2805" s="29"/>
      <c r="R2805"/>
    </row>
    <row r="2806" spans="15:18" x14ac:dyDescent="0.25">
      <c r="O2806"/>
      <c r="P2806" s="29"/>
      <c r="R2806"/>
    </row>
    <row r="2807" spans="15:18" x14ac:dyDescent="0.25">
      <c r="O2807"/>
      <c r="P2807" s="29"/>
      <c r="R2807"/>
    </row>
    <row r="2808" spans="15:18" x14ac:dyDescent="0.25">
      <c r="O2808"/>
      <c r="P2808" s="29"/>
      <c r="R2808"/>
    </row>
    <row r="2809" spans="15:18" x14ac:dyDescent="0.25">
      <c r="O2809"/>
      <c r="P2809" s="29"/>
      <c r="R2809"/>
    </row>
    <row r="2810" spans="15:18" x14ac:dyDescent="0.25">
      <c r="O2810"/>
      <c r="P2810" s="29"/>
      <c r="R2810"/>
    </row>
    <row r="2811" spans="15:18" x14ac:dyDescent="0.25">
      <c r="O2811"/>
      <c r="P2811" s="29"/>
      <c r="R2811"/>
    </row>
    <row r="2812" spans="15:18" x14ac:dyDescent="0.25">
      <c r="O2812"/>
      <c r="P2812" s="29"/>
      <c r="R2812"/>
    </row>
    <row r="2813" spans="15:18" x14ac:dyDescent="0.25">
      <c r="O2813"/>
      <c r="P2813" s="29"/>
      <c r="R2813"/>
    </row>
    <row r="2814" spans="15:18" x14ac:dyDescent="0.25">
      <c r="O2814"/>
      <c r="P2814" s="29"/>
      <c r="R2814"/>
    </row>
    <row r="2815" spans="15:18" x14ac:dyDescent="0.25">
      <c r="O2815"/>
      <c r="P2815" s="29"/>
      <c r="R2815"/>
    </row>
    <row r="2816" spans="15:18" x14ac:dyDescent="0.25">
      <c r="O2816"/>
      <c r="P2816" s="29"/>
      <c r="R2816"/>
    </row>
    <row r="2817" spans="15:18" x14ac:dyDescent="0.25">
      <c r="O2817"/>
      <c r="P2817" s="29"/>
      <c r="R2817"/>
    </row>
    <row r="2818" spans="15:18" x14ac:dyDescent="0.25">
      <c r="O2818"/>
      <c r="P2818" s="29"/>
      <c r="R2818"/>
    </row>
    <row r="2819" spans="15:18" x14ac:dyDescent="0.25">
      <c r="O2819"/>
      <c r="P2819" s="29"/>
      <c r="R2819"/>
    </row>
    <row r="2820" spans="15:18" x14ac:dyDescent="0.25">
      <c r="O2820"/>
      <c r="P2820" s="29"/>
      <c r="R2820"/>
    </row>
    <row r="2821" spans="15:18" x14ac:dyDescent="0.25">
      <c r="O2821"/>
      <c r="P2821" s="29"/>
      <c r="R2821"/>
    </row>
    <row r="2822" spans="15:18" x14ac:dyDescent="0.25">
      <c r="O2822"/>
      <c r="P2822" s="29"/>
      <c r="R2822"/>
    </row>
    <row r="2823" spans="15:18" x14ac:dyDescent="0.25">
      <c r="O2823"/>
      <c r="P2823" s="29"/>
      <c r="R2823"/>
    </row>
    <row r="2824" spans="15:18" x14ac:dyDescent="0.25">
      <c r="O2824"/>
      <c r="P2824" s="29"/>
      <c r="R2824"/>
    </row>
    <row r="2825" spans="15:18" x14ac:dyDescent="0.25">
      <c r="O2825"/>
      <c r="P2825" s="29"/>
      <c r="R2825"/>
    </row>
    <row r="2826" spans="15:18" x14ac:dyDescent="0.25">
      <c r="O2826"/>
      <c r="P2826" s="29"/>
      <c r="R2826"/>
    </row>
    <row r="2827" spans="15:18" x14ac:dyDescent="0.25">
      <c r="O2827"/>
      <c r="P2827" s="29"/>
      <c r="R2827"/>
    </row>
    <row r="2828" spans="15:18" x14ac:dyDescent="0.25">
      <c r="O2828"/>
      <c r="P2828" s="29"/>
      <c r="R2828"/>
    </row>
    <row r="2829" spans="15:18" x14ac:dyDescent="0.25">
      <c r="O2829"/>
      <c r="P2829" s="29"/>
      <c r="R2829"/>
    </row>
    <row r="2830" spans="15:18" x14ac:dyDescent="0.25">
      <c r="O2830"/>
      <c r="P2830" s="29"/>
      <c r="R2830"/>
    </row>
    <row r="2831" spans="15:18" x14ac:dyDescent="0.25">
      <c r="O2831"/>
      <c r="P2831" s="29"/>
      <c r="R2831"/>
    </row>
    <row r="2832" spans="15:18" x14ac:dyDescent="0.25">
      <c r="O2832"/>
      <c r="P2832" s="29"/>
      <c r="R2832"/>
    </row>
    <row r="2833" spans="15:18" x14ac:dyDescent="0.25">
      <c r="O2833"/>
      <c r="P2833" s="29"/>
      <c r="R2833"/>
    </row>
    <row r="2834" spans="15:18" x14ac:dyDescent="0.25">
      <c r="O2834"/>
      <c r="P2834" s="29"/>
      <c r="R2834"/>
    </row>
    <row r="2835" spans="15:18" x14ac:dyDescent="0.25">
      <c r="O2835"/>
      <c r="P2835" s="29"/>
      <c r="R2835"/>
    </row>
    <row r="2836" spans="15:18" x14ac:dyDescent="0.25">
      <c r="O2836"/>
      <c r="P2836" s="29"/>
      <c r="R2836"/>
    </row>
    <row r="2837" spans="15:18" x14ac:dyDescent="0.25">
      <c r="O2837"/>
      <c r="P2837" s="29"/>
      <c r="R2837"/>
    </row>
    <row r="2838" spans="15:18" x14ac:dyDescent="0.25">
      <c r="O2838"/>
      <c r="P2838" s="29"/>
      <c r="R2838"/>
    </row>
    <row r="2839" spans="15:18" x14ac:dyDescent="0.25">
      <c r="O2839"/>
      <c r="P2839" s="29"/>
      <c r="R2839"/>
    </row>
    <row r="2840" spans="15:18" x14ac:dyDescent="0.25">
      <c r="O2840"/>
      <c r="P2840" s="29"/>
      <c r="R2840"/>
    </row>
    <row r="2841" spans="15:18" x14ac:dyDescent="0.25">
      <c r="O2841"/>
      <c r="P2841" s="29"/>
      <c r="R2841"/>
    </row>
    <row r="2842" spans="15:18" x14ac:dyDescent="0.25">
      <c r="O2842"/>
      <c r="P2842" s="29"/>
      <c r="R2842"/>
    </row>
    <row r="2843" spans="15:18" x14ac:dyDescent="0.25">
      <c r="O2843"/>
      <c r="P2843" s="29"/>
      <c r="R2843"/>
    </row>
    <row r="2844" spans="15:18" x14ac:dyDescent="0.25">
      <c r="O2844"/>
      <c r="P2844" s="29"/>
      <c r="R2844"/>
    </row>
    <row r="2845" spans="15:18" x14ac:dyDescent="0.25">
      <c r="O2845"/>
      <c r="P2845" s="29"/>
      <c r="R2845"/>
    </row>
    <row r="2846" spans="15:18" x14ac:dyDescent="0.25">
      <c r="O2846"/>
      <c r="P2846" s="29"/>
      <c r="R2846"/>
    </row>
    <row r="2847" spans="15:18" x14ac:dyDescent="0.25">
      <c r="O2847"/>
      <c r="P2847" s="29"/>
      <c r="R2847"/>
    </row>
    <row r="2848" spans="15:18" x14ac:dyDescent="0.25">
      <c r="O2848"/>
      <c r="P2848" s="29"/>
      <c r="R2848"/>
    </row>
    <row r="2849" spans="15:18" x14ac:dyDescent="0.25">
      <c r="O2849"/>
      <c r="P2849" s="29"/>
      <c r="R2849"/>
    </row>
    <row r="2850" spans="15:18" x14ac:dyDescent="0.25">
      <c r="O2850"/>
      <c r="P2850" s="29"/>
      <c r="R2850"/>
    </row>
    <row r="2851" spans="15:18" x14ac:dyDescent="0.25">
      <c r="O2851"/>
      <c r="P2851" s="29"/>
      <c r="R2851"/>
    </row>
    <row r="2852" spans="15:18" x14ac:dyDescent="0.25">
      <c r="O2852"/>
      <c r="P2852" s="29"/>
      <c r="R2852"/>
    </row>
    <row r="2853" spans="15:18" x14ac:dyDescent="0.25">
      <c r="O2853"/>
      <c r="P2853" s="29"/>
      <c r="R2853"/>
    </row>
    <row r="2854" spans="15:18" x14ac:dyDescent="0.25">
      <c r="O2854"/>
      <c r="P2854" s="29"/>
      <c r="R2854"/>
    </row>
    <row r="2855" spans="15:18" x14ac:dyDescent="0.25">
      <c r="O2855"/>
      <c r="P2855" s="29"/>
      <c r="R2855"/>
    </row>
    <row r="2856" spans="15:18" x14ac:dyDescent="0.25">
      <c r="O2856"/>
      <c r="P2856" s="29"/>
      <c r="R2856"/>
    </row>
    <row r="2857" spans="15:18" x14ac:dyDescent="0.25">
      <c r="O2857"/>
      <c r="P2857" s="29"/>
      <c r="R2857"/>
    </row>
    <row r="2858" spans="15:18" x14ac:dyDescent="0.25">
      <c r="O2858"/>
      <c r="P2858" s="29"/>
      <c r="R2858"/>
    </row>
    <row r="2859" spans="15:18" x14ac:dyDescent="0.25">
      <c r="O2859"/>
      <c r="P2859" s="29"/>
      <c r="R2859"/>
    </row>
    <row r="2860" spans="15:18" x14ac:dyDescent="0.25">
      <c r="O2860"/>
      <c r="P2860" s="29"/>
      <c r="R2860"/>
    </row>
    <row r="2861" spans="15:18" x14ac:dyDescent="0.25">
      <c r="O2861"/>
      <c r="P2861" s="29"/>
      <c r="R2861"/>
    </row>
    <row r="2862" spans="15:18" x14ac:dyDescent="0.25">
      <c r="O2862"/>
      <c r="P2862" s="29"/>
      <c r="R2862"/>
    </row>
    <row r="2863" spans="15:18" x14ac:dyDescent="0.25">
      <c r="O2863"/>
      <c r="P2863" s="29"/>
      <c r="R2863"/>
    </row>
    <row r="2864" spans="15:18" x14ac:dyDescent="0.25">
      <c r="O2864"/>
      <c r="P2864" s="29"/>
      <c r="R2864"/>
    </row>
    <row r="2865" spans="15:18" x14ac:dyDescent="0.25">
      <c r="O2865"/>
      <c r="P2865" s="29"/>
      <c r="R2865"/>
    </row>
    <row r="2866" spans="15:18" x14ac:dyDescent="0.25">
      <c r="O2866"/>
      <c r="P2866" s="29"/>
      <c r="R2866"/>
    </row>
    <row r="2867" spans="15:18" x14ac:dyDescent="0.25">
      <c r="O2867"/>
      <c r="P2867" s="29"/>
      <c r="R2867"/>
    </row>
    <row r="2868" spans="15:18" x14ac:dyDescent="0.25">
      <c r="O2868"/>
      <c r="P2868" s="29"/>
      <c r="R2868"/>
    </row>
    <row r="2869" spans="15:18" x14ac:dyDescent="0.25">
      <c r="O2869"/>
      <c r="P2869" s="29"/>
      <c r="R2869"/>
    </row>
    <row r="2870" spans="15:18" x14ac:dyDescent="0.25">
      <c r="O2870"/>
      <c r="P2870" s="29"/>
      <c r="R2870"/>
    </row>
    <row r="2871" spans="15:18" x14ac:dyDescent="0.25">
      <c r="O2871"/>
      <c r="P2871" s="29"/>
      <c r="R2871"/>
    </row>
    <row r="2872" spans="15:18" x14ac:dyDescent="0.25">
      <c r="O2872"/>
      <c r="P2872" s="29"/>
      <c r="R2872"/>
    </row>
    <row r="2873" spans="15:18" x14ac:dyDescent="0.25">
      <c r="O2873"/>
      <c r="P2873" s="29"/>
      <c r="R2873"/>
    </row>
    <row r="2874" spans="15:18" x14ac:dyDescent="0.25">
      <c r="O2874"/>
      <c r="P2874" s="29"/>
      <c r="R2874"/>
    </row>
    <row r="2875" spans="15:18" x14ac:dyDescent="0.25">
      <c r="O2875"/>
      <c r="P2875" s="29"/>
      <c r="R2875"/>
    </row>
    <row r="2876" spans="15:18" x14ac:dyDescent="0.25">
      <c r="O2876"/>
      <c r="P2876" s="29"/>
      <c r="R2876"/>
    </row>
    <row r="2877" spans="15:18" x14ac:dyDescent="0.25">
      <c r="O2877"/>
      <c r="P2877" s="29"/>
      <c r="R2877"/>
    </row>
    <row r="2878" spans="15:18" x14ac:dyDescent="0.25">
      <c r="O2878"/>
      <c r="P2878" s="29"/>
      <c r="R2878"/>
    </row>
    <row r="2879" spans="15:18" x14ac:dyDescent="0.25">
      <c r="O2879"/>
      <c r="P2879" s="29"/>
      <c r="R2879"/>
    </row>
    <row r="2880" spans="15:18" x14ac:dyDescent="0.25">
      <c r="O2880"/>
      <c r="P2880" s="29"/>
      <c r="R2880"/>
    </row>
    <row r="2881" spans="15:18" x14ac:dyDescent="0.25">
      <c r="O2881"/>
      <c r="P2881" s="29"/>
      <c r="R2881"/>
    </row>
    <row r="2882" spans="15:18" x14ac:dyDescent="0.25">
      <c r="O2882"/>
      <c r="P2882" s="29"/>
      <c r="R2882"/>
    </row>
    <row r="2883" spans="15:18" x14ac:dyDescent="0.25">
      <c r="O2883"/>
      <c r="P2883" s="29"/>
      <c r="R2883"/>
    </row>
    <row r="2884" spans="15:18" x14ac:dyDescent="0.25">
      <c r="O2884"/>
      <c r="P2884" s="29"/>
      <c r="R2884"/>
    </row>
    <row r="2885" spans="15:18" x14ac:dyDescent="0.25">
      <c r="O2885"/>
      <c r="P2885" s="29"/>
      <c r="R2885"/>
    </row>
    <row r="2886" spans="15:18" x14ac:dyDescent="0.25">
      <c r="O2886"/>
      <c r="P2886" s="29"/>
      <c r="R2886"/>
    </row>
    <row r="2887" spans="15:18" x14ac:dyDescent="0.25">
      <c r="O2887"/>
      <c r="P2887" s="29"/>
      <c r="R2887"/>
    </row>
    <row r="2888" spans="15:18" x14ac:dyDescent="0.25">
      <c r="O2888"/>
      <c r="P2888" s="29"/>
      <c r="R2888"/>
    </row>
    <row r="2889" spans="15:18" x14ac:dyDescent="0.25">
      <c r="O2889"/>
      <c r="P2889" s="29"/>
      <c r="R2889"/>
    </row>
    <row r="2890" spans="15:18" x14ac:dyDescent="0.25">
      <c r="O2890"/>
      <c r="P2890" s="29"/>
      <c r="R2890"/>
    </row>
    <row r="2891" spans="15:18" x14ac:dyDescent="0.25">
      <c r="O2891"/>
      <c r="P2891" s="29"/>
      <c r="R2891"/>
    </row>
    <row r="2892" spans="15:18" x14ac:dyDescent="0.25">
      <c r="O2892"/>
      <c r="P2892" s="29"/>
      <c r="R2892"/>
    </row>
    <row r="2893" spans="15:18" x14ac:dyDescent="0.25">
      <c r="O2893"/>
      <c r="P2893" s="29"/>
      <c r="R2893"/>
    </row>
    <row r="2894" spans="15:18" x14ac:dyDescent="0.25">
      <c r="O2894"/>
      <c r="P2894" s="29"/>
      <c r="R2894"/>
    </row>
    <row r="2895" spans="15:18" x14ac:dyDescent="0.25">
      <c r="O2895"/>
      <c r="P2895" s="29"/>
      <c r="R2895"/>
    </row>
    <row r="2896" spans="15:18" x14ac:dyDescent="0.25">
      <c r="O2896"/>
      <c r="P2896" s="29"/>
      <c r="R2896"/>
    </row>
    <row r="2897" spans="15:18" x14ac:dyDescent="0.25">
      <c r="O2897"/>
      <c r="P2897" s="29"/>
      <c r="R2897"/>
    </row>
    <row r="2898" spans="15:18" x14ac:dyDescent="0.25">
      <c r="O2898"/>
      <c r="P2898" s="29"/>
      <c r="R2898"/>
    </row>
    <row r="2899" spans="15:18" x14ac:dyDescent="0.25">
      <c r="O2899"/>
      <c r="P2899" s="29"/>
      <c r="R2899"/>
    </row>
    <row r="2900" spans="15:18" x14ac:dyDescent="0.25">
      <c r="O2900"/>
      <c r="P2900" s="29"/>
      <c r="R2900"/>
    </row>
    <row r="2901" spans="15:18" x14ac:dyDescent="0.25">
      <c r="O2901"/>
      <c r="P2901" s="29"/>
      <c r="R2901"/>
    </row>
    <row r="2902" spans="15:18" x14ac:dyDescent="0.25">
      <c r="O2902"/>
      <c r="P2902" s="29"/>
      <c r="R2902"/>
    </row>
    <row r="2903" spans="15:18" x14ac:dyDescent="0.25">
      <c r="O2903"/>
      <c r="P2903" s="29"/>
      <c r="R2903"/>
    </row>
    <row r="2904" spans="15:18" x14ac:dyDescent="0.25">
      <c r="O2904"/>
      <c r="P2904" s="29"/>
      <c r="R2904"/>
    </row>
    <row r="2905" spans="15:18" x14ac:dyDescent="0.25">
      <c r="O2905"/>
      <c r="P2905" s="29"/>
      <c r="R2905"/>
    </row>
    <row r="2906" spans="15:18" x14ac:dyDescent="0.25">
      <c r="O2906"/>
      <c r="P2906" s="29"/>
      <c r="R2906"/>
    </row>
    <row r="2907" spans="15:18" x14ac:dyDescent="0.25">
      <c r="O2907"/>
      <c r="P2907" s="29"/>
      <c r="R2907"/>
    </row>
    <row r="2908" spans="15:18" x14ac:dyDescent="0.25">
      <c r="O2908"/>
      <c r="P2908" s="29"/>
      <c r="R2908"/>
    </row>
    <row r="2909" spans="15:18" x14ac:dyDescent="0.25">
      <c r="O2909"/>
      <c r="P2909" s="29"/>
      <c r="R2909"/>
    </row>
    <row r="2910" spans="15:18" x14ac:dyDescent="0.25">
      <c r="O2910"/>
      <c r="P2910" s="29"/>
      <c r="R2910"/>
    </row>
    <row r="2911" spans="15:18" x14ac:dyDescent="0.25">
      <c r="O2911"/>
      <c r="P2911" s="29"/>
      <c r="R2911"/>
    </row>
    <row r="2912" spans="15:18" x14ac:dyDescent="0.25">
      <c r="O2912"/>
      <c r="P2912" s="29"/>
      <c r="R2912"/>
    </row>
    <row r="2913" spans="15:18" x14ac:dyDescent="0.25">
      <c r="O2913"/>
      <c r="P2913" s="29"/>
      <c r="R2913"/>
    </row>
    <row r="2914" spans="15:18" x14ac:dyDescent="0.25">
      <c r="O2914"/>
      <c r="P2914" s="29"/>
      <c r="R2914"/>
    </row>
    <row r="2915" spans="15:18" x14ac:dyDescent="0.25">
      <c r="O2915"/>
      <c r="P2915" s="29"/>
      <c r="R2915"/>
    </row>
    <row r="2916" spans="15:18" x14ac:dyDescent="0.25">
      <c r="O2916"/>
      <c r="P2916" s="29"/>
      <c r="R2916"/>
    </row>
    <row r="2917" spans="15:18" x14ac:dyDescent="0.25">
      <c r="O2917"/>
      <c r="P2917" s="29"/>
      <c r="R2917"/>
    </row>
    <row r="2918" spans="15:18" x14ac:dyDescent="0.25">
      <c r="O2918"/>
      <c r="P2918" s="29"/>
      <c r="R2918"/>
    </row>
    <row r="2919" spans="15:18" x14ac:dyDescent="0.25">
      <c r="O2919"/>
      <c r="P2919" s="29"/>
      <c r="R2919"/>
    </row>
    <row r="2920" spans="15:18" x14ac:dyDescent="0.25">
      <c r="O2920"/>
      <c r="P2920" s="29"/>
      <c r="R2920"/>
    </row>
    <row r="2921" spans="15:18" x14ac:dyDescent="0.25">
      <c r="O2921"/>
      <c r="P2921" s="29"/>
      <c r="R2921"/>
    </row>
    <row r="2922" spans="15:18" x14ac:dyDescent="0.25">
      <c r="O2922"/>
      <c r="P2922" s="29"/>
      <c r="R2922"/>
    </row>
    <row r="2923" spans="15:18" x14ac:dyDescent="0.25">
      <c r="O2923"/>
      <c r="P2923" s="29"/>
      <c r="R2923"/>
    </row>
    <row r="2924" spans="15:18" x14ac:dyDescent="0.25">
      <c r="O2924"/>
      <c r="P2924" s="29"/>
      <c r="R2924"/>
    </row>
    <row r="2925" spans="15:18" x14ac:dyDescent="0.25">
      <c r="O2925"/>
      <c r="P2925" s="29"/>
      <c r="R2925"/>
    </row>
    <row r="2926" spans="15:18" x14ac:dyDescent="0.25">
      <c r="O2926"/>
      <c r="P2926" s="29"/>
      <c r="R2926"/>
    </row>
    <row r="2927" spans="15:18" x14ac:dyDescent="0.25">
      <c r="O2927"/>
      <c r="P2927" s="29"/>
      <c r="R2927"/>
    </row>
    <row r="2928" spans="15:18" x14ac:dyDescent="0.25">
      <c r="O2928"/>
      <c r="P2928" s="29"/>
      <c r="R2928"/>
    </row>
    <row r="2929" spans="15:18" x14ac:dyDescent="0.25">
      <c r="O2929"/>
      <c r="P2929" s="29"/>
      <c r="R2929"/>
    </row>
    <row r="2930" spans="15:18" x14ac:dyDescent="0.25">
      <c r="O2930"/>
      <c r="P2930" s="29"/>
      <c r="R2930"/>
    </row>
    <row r="2931" spans="15:18" x14ac:dyDescent="0.25">
      <c r="O2931"/>
      <c r="P2931" s="29"/>
      <c r="R2931"/>
    </row>
    <row r="2932" spans="15:18" x14ac:dyDescent="0.25">
      <c r="O2932"/>
      <c r="P2932" s="29"/>
      <c r="R2932"/>
    </row>
    <row r="2933" spans="15:18" x14ac:dyDescent="0.25">
      <c r="O2933"/>
      <c r="P2933" s="29"/>
      <c r="R2933"/>
    </row>
    <row r="2934" spans="15:18" x14ac:dyDescent="0.25">
      <c r="O2934"/>
      <c r="P2934" s="29"/>
      <c r="R2934"/>
    </row>
    <row r="2935" spans="15:18" x14ac:dyDescent="0.25">
      <c r="O2935"/>
      <c r="P2935" s="29"/>
      <c r="R2935"/>
    </row>
    <row r="2936" spans="15:18" x14ac:dyDescent="0.25">
      <c r="O2936"/>
      <c r="P2936" s="29"/>
      <c r="R2936"/>
    </row>
    <row r="2937" spans="15:18" x14ac:dyDescent="0.25">
      <c r="O2937"/>
      <c r="P2937" s="29"/>
      <c r="R2937"/>
    </row>
    <row r="2938" spans="15:18" x14ac:dyDescent="0.25">
      <c r="O2938"/>
      <c r="P2938" s="29"/>
      <c r="R2938"/>
    </row>
    <row r="2939" spans="15:18" x14ac:dyDescent="0.25">
      <c r="O2939"/>
      <c r="P2939" s="29"/>
      <c r="R2939"/>
    </row>
    <row r="2940" spans="15:18" x14ac:dyDescent="0.25">
      <c r="O2940"/>
      <c r="P2940" s="29"/>
      <c r="R2940"/>
    </row>
    <row r="2941" spans="15:18" x14ac:dyDescent="0.25">
      <c r="O2941"/>
      <c r="P2941" s="29"/>
      <c r="R2941"/>
    </row>
    <row r="2942" spans="15:18" x14ac:dyDescent="0.25">
      <c r="O2942"/>
      <c r="P2942" s="29"/>
      <c r="R2942"/>
    </row>
    <row r="2943" spans="15:18" x14ac:dyDescent="0.25">
      <c r="O2943"/>
      <c r="P2943" s="29"/>
      <c r="R2943"/>
    </row>
    <row r="2944" spans="15:18" x14ac:dyDescent="0.25">
      <c r="O2944"/>
      <c r="P2944" s="29"/>
      <c r="R2944"/>
    </row>
    <row r="2945" spans="15:18" x14ac:dyDescent="0.25">
      <c r="O2945"/>
      <c r="P2945" s="29"/>
      <c r="R2945"/>
    </row>
    <row r="2946" spans="15:18" x14ac:dyDescent="0.25">
      <c r="O2946"/>
      <c r="P2946" s="29"/>
      <c r="R2946"/>
    </row>
    <row r="2947" spans="15:18" x14ac:dyDescent="0.25">
      <c r="O2947"/>
      <c r="P2947" s="29"/>
      <c r="R2947"/>
    </row>
    <row r="2948" spans="15:18" x14ac:dyDescent="0.25">
      <c r="O2948"/>
      <c r="P2948" s="29"/>
      <c r="R2948"/>
    </row>
    <row r="2949" spans="15:18" x14ac:dyDescent="0.25">
      <c r="O2949"/>
      <c r="P2949" s="29"/>
      <c r="R2949"/>
    </row>
    <row r="2950" spans="15:18" x14ac:dyDescent="0.25">
      <c r="O2950"/>
      <c r="P2950" s="29"/>
      <c r="R2950"/>
    </row>
    <row r="2951" spans="15:18" x14ac:dyDescent="0.25">
      <c r="O2951"/>
      <c r="P2951" s="29"/>
      <c r="R2951"/>
    </row>
    <row r="2952" spans="15:18" x14ac:dyDescent="0.25">
      <c r="O2952"/>
      <c r="P2952" s="29"/>
      <c r="R2952"/>
    </row>
    <row r="2953" spans="15:18" x14ac:dyDescent="0.25">
      <c r="O2953"/>
      <c r="P2953" s="29"/>
      <c r="R2953"/>
    </row>
    <row r="2954" spans="15:18" x14ac:dyDescent="0.25">
      <c r="O2954"/>
      <c r="P2954" s="29"/>
      <c r="R2954"/>
    </row>
    <row r="2955" spans="15:18" x14ac:dyDescent="0.25">
      <c r="O2955"/>
      <c r="P2955" s="29"/>
      <c r="R2955"/>
    </row>
    <row r="2956" spans="15:18" x14ac:dyDescent="0.25">
      <c r="O2956"/>
      <c r="P2956" s="29"/>
      <c r="R2956"/>
    </row>
    <row r="2957" spans="15:18" x14ac:dyDescent="0.25">
      <c r="O2957"/>
      <c r="P2957" s="29"/>
      <c r="R2957"/>
    </row>
    <row r="2958" spans="15:18" x14ac:dyDescent="0.25">
      <c r="O2958"/>
      <c r="P2958" s="29"/>
      <c r="R2958"/>
    </row>
    <row r="2959" spans="15:18" x14ac:dyDescent="0.25">
      <c r="O2959"/>
      <c r="P2959" s="29"/>
      <c r="R2959"/>
    </row>
    <row r="2960" spans="15:18" x14ac:dyDescent="0.25">
      <c r="O2960"/>
      <c r="P2960" s="29"/>
      <c r="R2960"/>
    </row>
    <row r="2961" spans="15:18" x14ac:dyDescent="0.25">
      <c r="O2961"/>
      <c r="P2961" s="29"/>
      <c r="R2961"/>
    </row>
    <row r="2962" spans="15:18" x14ac:dyDescent="0.25">
      <c r="O2962"/>
      <c r="P2962" s="29"/>
      <c r="R2962"/>
    </row>
    <row r="2963" spans="15:18" x14ac:dyDescent="0.25">
      <c r="O2963"/>
      <c r="P2963" s="29"/>
      <c r="R2963"/>
    </row>
    <row r="2964" spans="15:18" x14ac:dyDescent="0.25">
      <c r="O2964"/>
      <c r="P2964" s="29"/>
      <c r="R2964"/>
    </row>
    <row r="2965" spans="15:18" x14ac:dyDescent="0.25">
      <c r="O2965"/>
      <c r="P2965" s="29"/>
      <c r="R2965"/>
    </row>
    <row r="2966" spans="15:18" x14ac:dyDescent="0.25">
      <c r="O2966"/>
      <c r="P2966" s="29"/>
      <c r="R2966"/>
    </row>
    <row r="2967" spans="15:18" x14ac:dyDescent="0.25">
      <c r="O2967"/>
      <c r="P2967" s="29"/>
      <c r="R2967"/>
    </row>
    <row r="2968" spans="15:18" x14ac:dyDescent="0.25">
      <c r="O2968"/>
      <c r="P2968" s="29"/>
      <c r="R2968"/>
    </row>
    <row r="2969" spans="15:18" x14ac:dyDescent="0.25">
      <c r="O2969"/>
      <c r="P2969" s="29"/>
      <c r="R2969"/>
    </row>
    <row r="2970" spans="15:18" x14ac:dyDescent="0.25">
      <c r="O2970"/>
      <c r="P2970" s="29"/>
      <c r="R2970"/>
    </row>
    <row r="2971" spans="15:18" x14ac:dyDescent="0.25">
      <c r="O2971"/>
      <c r="P2971" s="29"/>
      <c r="R2971"/>
    </row>
    <row r="2972" spans="15:18" x14ac:dyDescent="0.25">
      <c r="O2972"/>
      <c r="P2972" s="29"/>
      <c r="R2972"/>
    </row>
    <row r="2973" spans="15:18" x14ac:dyDescent="0.25">
      <c r="O2973"/>
      <c r="P2973" s="29"/>
      <c r="R2973"/>
    </row>
    <row r="2974" spans="15:18" x14ac:dyDescent="0.25">
      <c r="O2974"/>
      <c r="P2974" s="29"/>
      <c r="R2974"/>
    </row>
    <row r="2975" spans="15:18" x14ac:dyDescent="0.25">
      <c r="O2975"/>
      <c r="P2975" s="29"/>
      <c r="R2975"/>
    </row>
    <row r="2976" spans="15:18" x14ac:dyDescent="0.25">
      <c r="O2976"/>
      <c r="P2976" s="29"/>
      <c r="R2976"/>
    </row>
    <row r="2977" spans="15:18" x14ac:dyDescent="0.25">
      <c r="O2977"/>
      <c r="P2977" s="29"/>
      <c r="R2977"/>
    </row>
    <row r="2978" spans="15:18" x14ac:dyDescent="0.25">
      <c r="O2978"/>
      <c r="P2978" s="29"/>
      <c r="R2978"/>
    </row>
    <row r="2979" spans="15:18" x14ac:dyDescent="0.25">
      <c r="O2979"/>
      <c r="P2979" s="29"/>
      <c r="R2979"/>
    </row>
    <row r="2980" spans="15:18" x14ac:dyDescent="0.25">
      <c r="O2980"/>
      <c r="P2980" s="29"/>
      <c r="R2980"/>
    </row>
    <row r="2981" spans="15:18" x14ac:dyDescent="0.25">
      <c r="O2981"/>
      <c r="P2981" s="29"/>
      <c r="R2981"/>
    </row>
    <row r="2982" spans="15:18" x14ac:dyDescent="0.25">
      <c r="O2982"/>
      <c r="P2982" s="29"/>
      <c r="R2982"/>
    </row>
    <row r="2983" spans="15:18" x14ac:dyDescent="0.25">
      <c r="O2983"/>
      <c r="P2983" s="29"/>
      <c r="R2983"/>
    </row>
    <row r="2984" spans="15:18" x14ac:dyDescent="0.25">
      <c r="O2984"/>
      <c r="P2984" s="29"/>
      <c r="R2984"/>
    </row>
    <row r="2985" spans="15:18" x14ac:dyDescent="0.25">
      <c r="O2985"/>
      <c r="P2985" s="29"/>
      <c r="R2985"/>
    </row>
    <row r="2986" spans="15:18" x14ac:dyDescent="0.25">
      <c r="O2986"/>
      <c r="P2986" s="29"/>
      <c r="R2986"/>
    </row>
    <row r="2987" spans="15:18" x14ac:dyDescent="0.25">
      <c r="O2987"/>
      <c r="P2987" s="29"/>
      <c r="R2987"/>
    </row>
    <row r="2988" spans="15:18" x14ac:dyDescent="0.25">
      <c r="O2988"/>
      <c r="P2988" s="29"/>
      <c r="R2988"/>
    </row>
    <row r="2989" spans="15:18" x14ac:dyDescent="0.25">
      <c r="O2989"/>
      <c r="P2989" s="29"/>
      <c r="R2989"/>
    </row>
    <row r="2990" spans="15:18" x14ac:dyDescent="0.25">
      <c r="O2990"/>
      <c r="P2990" s="29"/>
      <c r="R2990"/>
    </row>
    <row r="2991" spans="15:18" x14ac:dyDescent="0.25">
      <c r="O2991"/>
      <c r="P2991" s="29"/>
      <c r="R2991"/>
    </row>
    <row r="2992" spans="15:18" x14ac:dyDescent="0.25">
      <c r="O2992"/>
      <c r="P2992" s="29"/>
      <c r="R2992"/>
    </row>
    <row r="2993" spans="15:18" x14ac:dyDescent="0.25">
      <c r="O2993"/>
      <c r="P2993" s="29"/>
      <c r="R2993"/>
    </row>
    <row r="2994" spans="15:18" x14ac:dyDescent="0.25">
      <c r="O2994"/>
      <c r="P2994" s="29"/>
      <c r="R2994"/>
    </row>
    <row r="2995" spans="15:18" x14ac:dyDescent="0.25">
      <c r="O2995"/>
      <c r="P2995" s="29"/>
      <c r="R2995"/>
    </row>
    <row r="2996" spans="15:18" x14ac:dyDescent="0.25">
      <c r="O2996"/>
      <c r="P2996" s="29"/>
      <c r="R2996"/>
    </row>
    <row r="2997" spans="15:18" x14ac:dyDescent="0.25">
      <c r="O2997"/>
      <c r="P2997" s="29"/>
      <c r="R2997"/>
    </row>
    <row r="2998" spans="15:18" x14ac:dyDescent="0.25">
      <c r="O2998"/>
      <c r="P2998" s="29"/>
      <c r="R2998"/>
    </row>
    <row r="2999" spans="15:18" x14ac:dyDescent="0.25">
      <c r="O2999"/>
      <c r="P2999" s="29"/>
      <c r="R2999"/>
    </row>
    <row r="3000" spans="15:18" x14ac:dyDescent="0.25">
      <c r="O3000"/>
      <c r="P3000" s="29"/>
      <c r="R3000"/>
    </row>
    <row r="3001" spans="15:18" x14ac:dyDescent="0.25">
      <c r="O3001"/>
      <c r="P3001" s="29"/>
      <c r="R3001"/>
    </row>
    <row r="3002" spans="15:18" x14ac:dyDescent="0.25">
      <c r="O3002"/>
      <c r="P3002" s="29"/>
      <c r="R3002"/>
    </row>
    <row r="3003" spans="15:18" x14ac:dyDescent="0.25">
      <c r="O3003"/>
      <c r="P3003" s="29"/>
      <c r="R3003"/>
    </row>
    <row r="3004" spans="15:18" x14ac:dyDescent="0.25">
      <c r="O3004"/>
      <c r="P3004" s="29"/>
      <c r="R3004"/>
    </row>
    <row r="3005" spans="15:18" x14ac:dyDescent="0.25">
      <c r="O3005"/>
      <c r="P3005" s="29"/>
      <c r="R3005"/>
    </row>
    <row r="3006" spans="15:18" x14ac:dyDescent="0.25">
      <c r="O3006"/>
      <c r="P3006" s="29"/>
      <c r="R3006"/>
    </row>
    <row r="3007" spans="15:18" x14ac:dyDescent="0.25">
      <c r="O3007"/>
      <c r="P3007" s="29"/>
      <c r="R3007"/>
    </row>
    <row r="3008" spans="15:18" x14ac:dyDescent="0.25">
      <c r="O3008"/>
      <c r="P3008" s="29"/>
      <c r="R3008"/>
    </row>
    <row r="3009" spans="15:18" x14ac:dyDescent="0.25">
      <c r="O3009"/>
      <c r="P3009" s="29"/>
      <c r="R3009"/>
    </row>
    <row r="3010" spans="15:18" x14ac:dyDescent="0.25">
      <c r="O3010"/>
      <c r="P3010" s="29"/>
      <c r="R3010"/>
    </row>
    <row r="3011" spans="15:18" x14ac:dyDescent="0.25">
      <c r="O3011"/>
      <c r="P3011" s="29"/>
      <c r="R3011"/>
    </row>
    <row r="3012" spans="15:18" x14ac:dyDescent="0.25">
      <c r="O3012"/>
      <c r="P3012" s="29"/>
      <c r="R3012"/>
    </row>
    <row r="3013" spans="15:18" x14ac:dyDescent="0.25">
      <c r="O3013"/>
      <c r="P3013" s="29"/>
      <c r="R3013"/>
    </row>
    <row r="3014" spans="15:18" x14ac:dyDescent="0.25">
      <c r="O3014"/>
      <c r="P3014" s="29"/>
      <c r="R3014"/>
    </row>
    <row r="3015" spans="15:18" x14ac:dyDescent="0.25">
      <c r="O3015"/>
      <c r="P3015" s="29"/>
      <c r="R3015"/>
    </row>
    <row r="3016" spans="15:18" x14ac:dyDescent="0.25">
      <c r="O3016"/>
      <c r="P3016" s="29"/>
      <c r="R3016"/>
    </row>
    <row r="3017" spans="15:18" x14ac:dyDescent="0.25">
      <c r="O3017"/>
      <c r="P3017" s="29"/>
      <c r="R3017"/>
    </row>
    <row r="3018" spans="15:18" x14ac:dyDescent="0.25">
      <c r="O3018"/>
      <c r="P3018" s="29"/>
      <c r="R3018"/>
    </row>
    <row r="3019" spans="15:18" x14ac:dyDescent="0.25">
      <c r="O3019"/>
      <c r="P3019" s="29"/>
      <c r="R3019"/>
    </row>
    <row r="3020" spans="15:18" x14ac:dyDescent="0.25">
      <c r="O3020"/>
      <c r="P3020" s="29"/>
      <c r="R3020"/>
    </row>
    <row r="3021" spans="15:18" x14ac:dyDescent="0.25">
      <c r="O3021"/>
      <c r="P3021" s="29"/>
      <c r="R3021"/>
    </row>
    <row r="3022" spans="15:18" x14ac:dyDescent="0.25">
      <c r="O3022"/>
      <c r="P3022" s="29"/>
      <c r="R3022"/>
    </row>
    <row r="3023" spans="15:18" x14ac:dyDescent="0.25">
      <c r="O3023"/>
      <c r="P3023" s="29"/>
      <c r="R3023"/>
    </row>
    <row r="3024" spans="15:18" x14ac:dyDescent="0.25">
      <c r="O3024"/>
      <c r="P3024" s="29"/>
      <c r="R3024"/>
    </row>
    <row r="3025" spans="15:18" x14ac:dyDescent="0.25">
      <c r="O3025"/>
      <c r="P3025" s="29"/>
      <c r="R3025"/>
    </row>
    <row r="3026" spans="15:18" x14ac:dyDescent="0.25">
      <c r="O3026"/>
      <c r="P3026" s="29"/>
      <c r="R3026"/>
    </row>
    <row r="3027" spans="15:18" x14ac:dyDescent="0.25">
      <c r="O3027"/>
      <c r="P3027" s="29"/>
      <c r="R3027"/>
    </row>
    <row r="3028" spans="15:18" x14ac:dyDescent="0.25">
      <c r="O3028"/>
      <c r="P3028" s="29"/>
      <c r="R3028"/>
    </row>
    <row r="3029" spans="15:18" x14ac:dyDescent="0.25">
      <c r="O3029"/>
      <c r="P3029" s="29"/>
      <c r="R3029"/>
    </row>
    <row r="3030" spans="15:18" x14ac:dyDescent="0.25">
      <c r="O3030"/>
      <c r="P3030" s="29"/>
      <c r="R3030"/>
    </row>
    <row r="3031" spans="15:18" x14ac:dyDescent="0.25">
      <c r="O3031"/>
      <c r="P3031" s="29"/>
      <c r="R3031"/>
    </row>
    <row r="3032" spans="15:18" x14ac:dyDescent="0.25">
      <c r="O3032"/>
      <c r="P3032" s="29"/>
      <c r="R3032"/>
    </row>
    <row r="3033" spans="15:18" x14ac:dyDescent="0.25">
      <c r="O3033"/>
      <c r="P3033" s="29"/>
      <c r="R3033"/>
    </row>
    <row r="3034" spans="15:18" x14ac:dyDescent="0.25">
      <c r="O3034"/>
      <c r="P3034" s="29"/>
      <c r="R3034"/>
    </row>
    <row r="3035" spans="15:18" x14ac:dyDescent="0.25">
      <c r="O3035"/>
      <c r="P3035" s="29"/>
      <c r="R3035"/>
    </row>
    <row r="3036" spans="15:18" x14ac:dyDescent="0.25">
      <c r="O3036"/>
      <c r="P3036" s="29"/>
      <c r="R3036"/>
    </row>
    <row r="3037" spans="15:18" x14ac:dyDescent="0.25">
      <c r="O3037"/>
      <c r="P3037" s="29"/>
      <c r="R3037"/>
    </row>
    <row r="3038" spans="15:18" x14ac:dyDescent="0.25">
      <c r="O3038"/>
      <c r="P3038" s="29"/>
      <c r="R3038"/>
    </row>
    <row r="3039" spans="15:18" x14ac:dyDescent="0.25">
      <c r="O3039"/>
      <c r="P3039" s="29"/>
      <c r="R3039"/>
    </row>
    <row r="3040" spans="15:18" x14ac:dyDescent="0.25">
      <c r="O3040"/>
      <c r="P3040" s="29"/>
      <c r="R3040"/>
    </row>
    <row r="3041" spans="15:18" x14ac:dyDescent="0.25">
      <c r="O3041"/>
      <c r="P3041" s="29"/>
      <c r="R3041"/>
    </row>
    <row r="3042" spans="15:18" x14ac:dyDescent="0.25">
      <c r="O3042"/>
      <c r="P3042" s="29"/>
      <c r="R3042"/>
    </row>
    <row r="3043" spans="15:18" x14ac:dyDescent="0.25">
      <c r="O3043"/>
      <c r="P3043" s="29"/>
      <c r="R3043"/>
    </row>
    <row r="3044" spans="15:18" x14ac:dyDescent="0.25">
      <c r="O3044"/>
      <c r="P3044" s="29"/>
      <c r="R3044"/>
    </row>
    <row r="3045" spans="15:18" x14ac:dyDescent="0.25">
      <c r="O3045"/>
      <c r="P3045" s="29"/>
      <c r="R3045"/>
    </row>
    <row r="3046" spans="15:18" x14ac:dyDescent="0.25">
      <c r="O3046"/>
      <c r="P3046" s="29"/>
      <c r="R3046"/>
    </row>
    <row r="3047" spans="15:18" x14ac:dyDescent="0.25">
      <c r="O3047"/>
      <c r="P3047" s="29"/>
      <c r="R3047"/>
    </row>
    <row r="3048" spans="15:18" x14ac:dyDescent="0.25">
      <c r="O3048"/>
      <c r="P3048" s="29"/>
      <c r="R3048"/>
    </row>
    <row r="3049" spans="15:18" x14ac:dyDescent="0.25">
      <c r="O3049"/>
      <c r="P3049" s="29"/>
      <c r="R3049"/>
    </row>
    <row r="3050" spans="15:18" x14ac:dyDescent="0.25">
      <c r="O3050"/>
      <c r="P3050" s="29"/>
      <c r="R3050"/>
    </row>
    <row r="3051" spans="15:18" x14ac:dyDescent="0.25">
      <c r="O3051"/>
      <c r="P3051" s="29"/>
      <c r="R3051"/>
    </row>
    <row r="3052" spans="15:18" x14ac:dyDescent="0.25">
      <c r="O3052"/>
      <c r="P3052" s="29"/>
      <c r="R3052"/>
    </row>
    <row r="3053" spans="15:18" x14ac:dyDescent="0.25">
      <c r="O3053"/>
      <c r="P3053" s="29"/>
      <c r="R3053"/>
    </row>
    <row r="3054" spans="15:18" x14ac:dyDescent="0.25">
      <c r="O3054"/>
      <c r="P3054" s="29"/>
      <c r="R3054"/>
    </row>
    <row r="3055" spans="15:18" x14ac:dyDescent="0.25">
      <c r="O3055"/>
      <c r="P3055" s="29"/>
      <c r="R3055"/>
    </row>
    <row r="3056" spans="15:18" x14ac:dyDescent="0.25">
      <c r="O3056"/>
      <c r="P3056" s="29"/>
      <c r="R3056"/>
    </row>
    <row r="3057" spans="15:18" x14ac:dyDescent="0.25">
      <c r="O3057"/>
      <c r="P3057" s="29"/>
      <c r="R3057"/>
    </row>
    <row r="3058" spans="15:18" x14ac:dyDescent="0.25">
      <c r="O3058"/>
      <c r="P3058" s="29"/>
      <c r="R3058"/>
    </row>
    <row r="3059" spans="15:18" x14ac:dyDescent="0.25">
      <c r="O3059"/>
      <c r="P3059" s="29"/>
      <c r="R3059"/>
    </row>
    <row r="3060" spans="15:18" x14ac:dyDescent="0.25">
      <c r="O3060"/>
      <c r="P3060" s="29"/>
      <c r="R3060"/>
    </row>
    <row r="3061" spans="15:18" x14ac:dyDescent="0.25">
      <c r="O3061"/>
      <c r="P3061" s="29"/>
      <c r="R3061"/>
    </row>
    <row r="3062" spans="15:18" x14ac:dyDescent="0.25">
      <c r="O3062"/>
      <c r="P3062" s="29"/>
      <c r="R3062"/>
    </row>
    <row r="3063" spans="15:18" x14ac:dyDescent="0.25">
      <c r="O3063"/>
      <c r="P3063" s="29"/>
      <c r="R3063"/>
    </row>
    <row r="3064" spans="15:18" x14ac:dyDescent="0.25">
      <c r="O3064"/>
      <c r="P3064" s="29"/>
      <c r="R3064"/>
    </row>
    <row r="3065" spans="15:18" x14ac:dyDescent="0.25">
      <c r="O3065"/>
      <c r="P3065" s="29"/>
      <c r="R3065"/>
    </row>
    <row r="3066" spans="15:18" x14ac:dyDescent="0.25">
      <c r="O3066"/>
      <c r="P3066" s="29"/>
      <c r="R3066"/>
    </row>
    <row r="3067" spans="15:18" x14ac:dyDescent="0.25">
      <c r="O3067"/>
      <c r="P3067" s="29"/>
      <c r="R3067"/>
    </row>
    <row r="3068" spans="15:18" x14ac:dyDescent="0.25">
      <c r="O3068"/>
      <c r="P3068" s="29"/>
      <c r="R3068"/>
    </row>
    <row r="3069" spans="15:18" x14ac:dyDescent="0.25">
      <c r="O3069"/>
      <c r="P3069" s="29"/>
      <c r="R3069"/>
    </row>
    <row r="3070" spans="15:18" x14ac:dyDescent="0.25">
      <c r="O3070"/>
      <c r="P3070" s="29"/>
      <c r="R3070"/>
    </row>
    <row r="3071" spans="15:18" x14ac:dyDescent="0.25">
      <c r="O3071"/>
      <c r="P3071" s="29"/>
      <c r="R3071"/>
    </row>
    <row r="3072" spans="15:18" x14ac:dyDescent="0.25">
      <c r="O3072"/>
      <c r="P3072" s="29"/>
      <c r="R3072"/>
    </row>
    <row r="3073" spans="15:18" x14ac:dyDescent="0.25">
      <c r="O3073"/>
      <c r="P3073" s="29"/>
      <c r="R3073"/>
    </row>
    <row r="3074" spans="15:18" x14ac:dyDescent="0.25">
      <c r="O3074"/>
      <c r="P3074" s="29"/>
      <c r="R3074"/>
    </row>
    <row r="3075" spans="15:18" x14ac:dyDescent="0.25">
      <c r="O3075"/>
      <c r="P3075" s="29"/>
      <c r="R3075"/>
    </row>
    <row r="3076" spans="15:18" x14ac:dyDescent="0.25">
      <c r="O3076"/>
      <c r="P3076" s="29"/>
      <c r="R3076"/>
    </row>
    <row r="3077" spans="15:18" x14ac:dyDescent="0.25">
      <c r="O3077"/>
      <c r="P3077" s="29"/>
      <c r="R3077"/>
    </row>
    <row r="3078" spans="15:18" x14ac:dyDescent="0.25">
      <c r="O3078"/>
      <c r="P3078" s="29"/>
      <c r="R3078"/>
    </row>
    <row r="3079" spans="15:18" x14ac:dyDescent="0.25">
      <c r="O3079"/>
      <c r="P3079" s="29"/>
      <c r="R3079"/>
    </row>
    <row r="3080" spans="15:18" x14ac:dyDescent="0.25">
      <c r="O3080"/>
      <c r="P3080" s="29"/>
      <c r="R3080"/>
    </row>
    <row r="3081" spans="15:18" x14ac:dyDescent="0.25">
      <c r="O3081"/>
      <c r="P3081" s="29"/>
      <c r="R3081"/>
    </row>
    <row r="3082" spans="15:18" x14ac:dyDescent="0.25">
      <c r="O3082"/>
      <c r="P3082" s="29"/>
      <c r="R3082"/>
    </row>
    <row r="3083" spans="15:18" x14ac:dyDescent="0.25">
      <c r="O3083"/>
      <c r="P3083" s="29"/>
      <c r="R3083"/>
    </row>
    <row r="3084" spans="15:18" x14ac:dyDescent="0.25">
      <c r="O3084"/>
      <c r="P3084" s="29"/>
      <c r="R3084"/>
    </row>
    <row r="3085" spans="15:18" x14ac:dyDescent="0.25">
      <c r="O3085"/>
      <c r="P3085" s="29"/>
      <c r="R3085"/>
    </row>
    <row r="3086" spans="15:18" x14ac:dyDescent="0.25">
      <c r="O3086"/>
      <c r="P3086" s="29"/>
      <c r="R3086"/>
    </row>
    <row r="3087" spans="15:18" x14ac:dyDescent="0.25">
      <c r="O3087"/>
      <c r="P3087" s="29"/>
      <c r="R3087"/>
    </row>
    <row r="3088" spans="15:18" x14ac:dyDescent="0.25">
      <c r="O3088"/>
      <c r="P3088" s="29"/>
      <c r="R3088"/>
    </row>
    <row r="3089" spans="15:18" x14ac:dyDescent="0.25">
      <c r="O3089"/>
      <c r="P3089" s="29"/>
      <c r="R3089"/>
    </row>
    <row r="3090" spans="15:18" x14ac:dyDescent="0.25">
      <c r="O3090"/>
      <c r="P3090" s="29"/>
      <c r="R3090"/>
    </row>
    <row r="3091" spans="15:18" x14ac:dyDescent="0.25">
      <c r="O3091"/>
      <c r="P3091" s="29"/>
      <c r="R3091"/>
    </row>
    <row r="3092" spans="15:18" x14ac:dyDescent="0.25">
      <c r="O3092"/>
      <c r="P3092" s="29"/>
      <c r="R3092"/>
    </row>
    <row r="3093" spans="15:18" x14ac:dyDescent="0.25">
      <c r="O3093"/>
      <c r="P3093" s="29"/>
      <c r="R3093"/>
    </row>
    <row r="3094" spans="15:18" x14ac:dyDescent="0.25">
      <c r="O3094"/>
      <c r="P3094" s="29"/>
      <c r="R3094"/>
    </row>
    <row r="3095" spans="15:18" x14ac:dyDescent="0.25">
      <c r="O3095"/>
      <c r="P3095" s="29"/>
      <c r="R3095"/>
    </row>
    <row r="3096" spans="15:18" x14ac:dyDescent="0.25">
      <c r="O3096"/>
      <c r="P3096" s="29"/>
      <c r="R3096"/>
    </row>
    <row r="3097" spans="15:18" x14ac:dyDescent="0.25">
      <c r="O3097"/>
      <c r="P3097" s="29"/>
      <c r="R3097"/>
    </row>
    <row r="3098" spans="15:18" x14ac:dyDescent="0.25">
      <c r="O3098"/>
      <c r="P3098" s="29"/>
      <c r="R3098"/>
    </row>
    <row r="3099" spans="15:18" x14ac:dyDescent="0.25">
      <c r="O3099"/>
      <c r="P3099" s="29"/>
      <c r="R3099"/>
    </row>
    <row r="3100" spans="15:18" x14ac:dyDescent="0.25">
      <c r="O3100"/>
      <c r="P3100" s="29"/>
      <c r="R3100"/>
    </row>
    <row r="3101" spans="15:18" x14ac:dyDescent="0.25">
      <c r="O3101"/>
      <c r="P3101" s="29"/>
      <c r="R3101"/>
    </row>
    <row r="3102" spans="15:18" x14ac:dyDescent="0.25">
      <c r="O3102"/>
      <c r="P3102" s="29"/>
      <c r="R3102"/>
    </row>
    <row r="3103" spans="15:18" x14ac:dyDescent="0.25">
      <c r="O3103"/>
      <c r="P3103" s="29"/>
      <c r="R3103"/>
    </row>
    <row r="3104" spans="15:18" x14ac:dyDescent="0.25">
      <c r="O3104"/>
      <c r="P3104" s="29"/>
      <c r="R3104"/>
    </row>
    <row r="3105" spans="15:18" x14ac:dyDescent="0.25">
      <c r="O3105"/>
      <c r="P3105" s="29"/>
      <c r="R3105"/>
    </row>
    <row r="3106" spans="15:18" x14ac:dyDescent="0.25">
      <c r="O3106"/>
      <c r="P3106" s="29"/>
      <c r="R3106"/>
    </row>
    <row r="3107" spans="15:18" x14ac:dyDescent="0.25">
      <c r="O3107"/>
      <c r="P3107" s="29"/>
      <c r="R3107"/>
    </row>
    <row r="3108" spans="15:18" x14ac:dyDescent="0.25">
      <c r="O3108"/>
      <c r="P3108" s="29"/>
      <c r="R3108"/>
    </row>
    <row r="3109" spans="15:18" x14ac:dyDescent="0.25">
      <c r="O3109"/>
      <c r="P3109" s="29"/>
      <c r="R3109"/>
    </row>
    <row r="3110" spans="15:18" x14ac:dyDescent="0.25">
      <c r="O3110"/>
      <c r="P3110" s="29"/>
      <c r="R3110"/>
    </row>
    <row r="3111" spans="15:18" x14ac:dyDescent="0.25">
      <c r="O3111"/>
      <c r="P3111" s="29"/>
      <c r="R3111"/>
    </row>
    <row r="3112" spans="15:18" x14ac:dyDescent="0.25">
      <c r="O3112"/>
      <c r="P3112" s="29"/>
      <c r="R3112"/>
    </row>
    <row r="3113" spans="15:18" x14ac:dyDescent="0.25">
      <c r="O3113"/>
      <c r="P3113" s="29"/>
      <c r="R3113"/>
    </row>
    <row r="3114" spans="15:18" x14ac:dyDescent="0.25">
      <c r="O3114"/>
      <c r="P3114" s="29"/>
      <c r="R3114"/>
    </row>
    <row r="3115" spans="15:18" x14ac:dyDescent="0.25">
      <c r="O3115"/>
      <c r="P3115" s="29"/>
      <c r="R3115"/>
    </row>
    <row r="3116" spans="15:18" x14ac:dyDescent="0.25">
      <c r="O3116"/>
      <c r="P3116" s="29"/>
      <c r="R3116"/>
    </row>
    <row r="3117" spans="15:18" x14ac:dyDescent="0.25">
      <c r="O3117"/>
      <c r="P3117" s="29"/>
      <c r="R3117"/>
    </row>
    <row r="3118" spans="15:18" x14ac:dyDescent="0.25">
      <c r="O3118"/>
      <c r="P3118" s="29"/>
      <c r="R3118"/>
    </row>
    <row r="3119" spans="15:18" x14ac:dyDescent="0.25">
      <c r="O3119"/>
      <c r="P3119" s="29"/>
      <c r="R3119"/>
    </row>
    <row r="3120" spans="15:18" x14ac:dyDescent="0.25">
      <c r="O3120"/>
      <c r="P3120" s="29"/>
      <c r="R3120"/>
    </row>
    <row r="3121" spans="15:18" x14ac:dyDescent="0.25">
      <c r="O3121"/>
      <c r="P3121" s="29"/>
      <c r="R3121"/>
    </row>
    <row r="3122" spans="15:18" x14ac:dyDescent="0.25">
      <c r="O3122"/>
      <c r="P3122" s="29"/>
      <c r="R3122"/>
    </row>
    <row r="3123" spans="15:18" x14ac:dyDescent="0.25">
      <c r="O3123"/>
      <c r="P3123" s="29"/>
      <c r="R3123"/>
    </row>
    <row r="3124" spans="15:18" x14ac:dyDescent="0.25">
      <c r="O3124"/>
      <c r="P3124" s="29"/>
      <c r="R3124"/>
    </row>
    <row r="3125" spans="15:18" x14ac:dyDescent="0.25">
      <c r="O3125"/>
      <c r="P3125" s="29"/>
      <c r="R3125"/>
    </row>
    <row r="3126" spans="15:18" x14ac:dyDescent="0.25">
      <c r="O3126"/>
      <c r="P3126" s="29"/>
      <c r="R3126"/>
    </row>
    <row r="3127" spans="15:18" x14ac:dyDescent="0.25">
      <c r="O3127"/>
      <c r="P3127" s="29"/>
      <c r="R3127"/>
    </row>
    <row r="3128" spans="15:18" x14ac:dyDescent="0.25">
      <c r="O3128"/>
      <c r="P3128" s="29"/>
      <c r="R3128"/>
    </row>
    <row r="3129" spans="15:18" x14ac:dyDescent="0.25">
      <c r="O3129"/>
      <c r="P3129" s="29"/>
      <c r="R3129"/>
    </row>
    <row r="3130" spans="15:18" x14ac:dyDescent="0.25">
      <c r="O3130"/>
      <c r="P3130" s="29"/>
      <c r="R3130"/>
    </row>
    <row r="3131" spans="15:18" x14ac:dyDescent="0.25">
      <c r="O3131"/>
      <c r="P3131" s="29"/>
      <c r="R3131"/>
    </row>
    <row r="3132" spans="15:18" x14ac:dyDescent="0.25">
      <c r="O3132"/>
      <c r="P3132" s="29"/>
      <c r="R3132"/>
    </row>
    <row r="3133" spans="15:18" x14ac:dyDescent="0.25">
      <c r="O3133"/>
      <c r="P3133" s="29"/>
      <c r="R3133"/>
    </row>
    <row r="3134" spans="15:18" x14ac:dyDescent="0.25">
      <c r="O3134"/>
      <c r="P3134" s="29"/>
      <c r="R3134"/>
    </row>
    <row r="3135" spans="15:18" x14ac:dyDescent="0.25">
      <c r="O3135"/>
      <c r="P3135" s="29"/>
      <c r="R3135"/>
    </row>
    <row r="3136" spans="15:18" x14ac:dyDescent="0.25">
      <c r="O3136"/>
      <c r="P3136" s="29"/>
      <c r="R3136"/>
    </row>
    <row r="3137" spans="15:18" x14ac:dyDescent="0.25">
      <c r="O3137"/>
      <c r="P3137" s="29"/>
      <c r="R3137"/>
    </row>
    <row r="3138" spans="15:18" x14ac:dyDescent="0.25">
      <c r="O3138"/>
      <c r="P3138" s="29"/>
      <c r="R3138"/>
    </row>
    <row r="3139" spans="15:18" x14ac:dyDescent="0.25">
      <c r="O3139"/>
      <c r="P3139" s="29"/>
      <c r="R3139"/>
    </row>
    <row r="3140" spans="15:18" x14ac:dyDescent="0.25">
      <c r="O3140"/>
      <c r="P3140" s="29"/>
      <c r="R3140"/>
    </row>
    <row r="3141" spans="15:18" x14ac:dyDescent="0.25">
      <c r="O3141"/>
      <c r="P3141" s="29"/>
      <c r="R3141"/>
    </row>
    <row r="3142" spans="15:18" x14ac:dyDescent="0.25">
      <c r="O3142"/>
      <c r="P3142" s="29"/>
      <c r="R3142"/>
    </row>
    <row r="3143" spans="15:18" x14ac:dyDescent="0.25">
      <c r="O3143"/>
      <c r="P3143" s="29"/>
      <c r="R3143"/>
    </row>
    <row r="3144" spans="15:18" x14ac:dyDescent="0.25">
      <c r="O3144"/>
      <c r="P3144" s="29"/>
      <c r="R3144"/>
    </row>
    <row r="3145" spans="15:18" x14ac:dyDescent="0.25">
      <c r="O3145"/>
      <c r="P3145" s="29"/>
      <c r="R3145"/>
    </row>
    <row r="3146" spans="15:18" x14ac:dyDescent="0.25">
      <c r="O3146"/>
      <c r="P3146" s="29"/>
      <c r="R3146"/>
    </row>
    <row r="3147" spans="15:18" x14ac:dyDescent="0.25">
      <c r="O3147"/>
      <c r="P3147" s="29"/>
      <c r="R3147"/>
    </row>
    <row r="3148" spans="15:18" x14ac:dyDescent="0.25">
      <c r="O3148"/>
      <c r="P3148" s="29"/>
      <c r="R3148"/>
    </row>
    <row r="3149" spans="15:18" x14ac:dyDescent="0.25">
      <c r="O3149"/>
      <c r="P3149" s="29"/>
      <c r="R3149"/>
    </row>
    <row r="3150" spans="15:18" x14ac:dyDescent="0.25">
      <c r="O3150"/>
      <c r="P3150" s="29"/>
      <c r="R3150"/>
    </row>
    <row r="3151" spans="15:18" x14ac:dyDescent="0.25">
      <c r="O3151"/>
      <c r="P3151" s="29"/>
      <c r="R3151"/>
    </row>
    <row r="3152" spans="15:18" x14ac:dyDescent="0.25">
      <c r="O3152"/>
      <c r="P3152" s="29"/>
      <c r="R3152"/>
    </row>
    <row r="3153" spans="15:18" x14ac:dyDescent="0.25">
      <c r="O3153"/>
      <c r="P3153" s="29"/>
      <c r="R3153"/>
    </row>
    <row r="3154" spans="15:18" x14ac:dyDescent="0.25">
      <c r="O3154"/>
      <c r="P3154" s="29"/>
      <c r="R3154"/>
    </row>
    <row r="3155" spans="15:18" x14ac:dyDescent="0.25">
      <c r="O3155"/>
      <c r="P3155" s="29"/>
      <c r="R3155"/>
    </row>
    <row r="3156" spans="15:18" x14ac:dyDescent="0.25">
      <c r="O3156"/>
      <c r="P3156" s="29"/>
      <c r="R3156"/>
    </row>
    <row r="3157" spans="15:18" x14ac:dyDescent="0.25">
      <c r="O3157"/>
      <c r="P3157" s="29"/>
      <c r="R3157"/>
    </row>
    <row r="3158" spans="15:18" x14ac:dyDescent="0.25">
      <c r="O3158"/>
      <c r="P3158" s="29"/>
      <c r="R3158"/>
    </row>
    <row r="3159" spans="15:18" x14ac:dyDescent="0.25">
      <c r="O3159"/>
      <c r="P3159" s="29"/>
      <c r="R3159"/>
    </row>
    <row r="3160" spans="15:18" x14ac:dyDescent="0.25">
      <c r="O3160"/>
      <c r="P3160" s="29"/>
      <c r="R3160"/>
    </row>
    <row r="3161" spans="15:18" x14ac:dyDescent="0.25">
      <c r="O3161"/>
      <c r="P3161" s="29"/>
      <c r="R3161"/>
    </row>
    <row r="3162" spans="15:18" x14ac:dyDescent="0.25">
      <c r="O3162"/>
      <c r="P3162" s="29"/>
      <c r="R3162"/>
    </row>
    <row r="3163" spans="15:18" x14ac:dyDescent="0.25">
      <c r="O3163"/>
      <c r="P3163" s="29"/>
      <c r="R3163"/>
    </row>
    <row r="3164" spans="15:18" x14ac:dyDescent="0.25">
      <c r="O3164"/>
      <c r="P3164" s="29"/>
      <c r="R3164"/>
    </row>
    <row r="3165" spans="15:18" x14ac:dyDescent="0.25">
      <c r="O3165"/>
      <c r="P3165" s="29"/>
      <c r="R3165"/>
    </row>
    <row r="3166" spans="15:18" x14ac:dyDescent="0.25">
      <c r="O3166"/>
      <c r="P3166" s="29"/>
      <c r="R3166"/>
    </row>
    <row r="3167" spans="15:18" x14ac:dyDescent="0.25">
      <c r="O3167"/>
      <c r="P3167" s="29"/>
      <c r="R3167"/>
    </row>
    <row r="3168" spans="15:18" x14ac:dyDescent="0.25">
      <c r="O3168"/>
      <c r="P3168" s="29"/>
      <c r="R3168"/>
    </row>
    <row r="3169" spans="15:18" x14ac:dyDescent="0.25">
      <c r="O3169"/>
      <c r="P3169" s="29"/>
      <c r="R3169"/>
    </row>
    <row r="3170" spans="15:18" x14ac:dyDescent="0.25">
      <c r="O3170"/>
      <c r="P3170" s="29"/>
      <c r="R3170"/>
    </row>
    <row r="3171" spans="15:18" x14ac:dyDescent="0.25">
      <c r="O3171"/>
      <c r="P3171" s="29"/>
      <c r="R3171"/>
    </row>
    <row r="3172" spans="15:18" x14ac:dyDescent="0.25">
      <c r="O3172"/>
      <c r="P3172" s="29"/>
      <c r="R3172"/>
    </row>
    <row r="3173" spans="15:18" x14ac:dyDescent="0.25">
      <c r="O3173"/>
      <c r="P3173" s="29"/>
      <c r="R3173"/>
    </row>
    <row r="3174" spans="15:18" x14ac:dyDescent="0.25">
      <c r="O3174"/>
      <c r="P3174" s="29"/>
      <c r="R3174"/>
    </row>
    <row r="3175" spans="15:18" x14ac:dyDescent="0.25">
      <c r="O3175"/>
      <c r="P3175" s="29"/>
      <c r="R3175"/>
    </row>
    <row r="3176" spans="15:18" x14ac:dyDescent="0.25">
      <c r="O3176"/>
      <c r="P3176" s="29"/>
      <c r="R3176"/>
    </row>
    <row r="3177" spans="15:18" x14ac:dyDescent="0.25">
      <c r="O3177"/>
      <c r="P3177" s="29"/>
      <c r="R3177"/>
    </row>
    <row r="3178" spans="15:18" x14ac:dyDescent="0.25">
      <c r="O3178"/>
      <c r="P3178" s="29"/>
      <c r="R3178"/>
    </row>
    <row r="3179" spans="15:18" x14ac:dyDescent="0.25">
      <c r="O3179"/>
      <c r="P3179" s="29"/>
      <c r="R3179"/>
    </row>
    <row r="3180" spans="15:18" x14ac:dyDescent="0.25">
      <c r="O3180"/>
      <c r="P3180" s="29"/>
      <c r="R3180"/>
    </row>
    <row r="3181" spans="15:18" x14ac:dyDescent="0.25">
      <c r="O3181"/>
      <c r="P3181" s="29"/>
      <c r="R3181"/>
    </row>
    <row r="3182" spans="15:18" x14ac:dyDescent="0.25">
      <c r="O3182"/>
      <c r="P3182" s="29"/>
      <c r="R3182"/>
    </row>
    <row r="3183" spans="15:18" x14ac:dyDescent="0.25">
      <c r="O3183"/>
      <c r="P3183" s="29"/>
      <c r="R3183"/>
    </row>
    <row r="3184" spans="15:18" x14ac:dyDescent="0.25">
      <c r="O3184"/>
      <c r="P3184" s="29"/>
      <c r="R3184"/>
    </row>
    <row r="3185" spans="15:18" x14ac:dyDescent="0.25">
      <c r="O3185"/>
      <c r="P3185" s="29"/>
      <c r="R3185"/>
    </row>
    <row r="3186" spans="15:18" x14ac:dyDescent="0.25">
      <c r="O3186"/>
      <c r="P3186" s="29"/>
      <c r="R3186"/>
    </row>
    <row r="3187" spans="15:18" x14ac:dyDescent="0.25">
      <c r="O3187"/>
      <c r="P3187" s="29"/>
      <c r="R3187"/>
    </row>
    <row r="3188" spans="15:18" x14ac:dyDescent="0.25">
      <c r="O3188"/>
      <c r="P3188" s="29"/>
      <c r="R3188"/>
    </row>
    <row r="3189" spans="15:18" x14ac:dyDescent="0.25">
      <c r="O3189"/>
      <c r="P3189" s="29"/>
      <c r="R3189"/>
    </row>
    <row r="3190" spans="15:18" x14ac:dyDescent="0.25">
      <c r="O3190"/>
      <c r="P3190" s="29"/>
      <c r="R3190"/>
    </row>
    <row r="3191" spans="15:18" x14ac:dyDescent="0.25">
      <c r="O3191"/>
      <c r="P3191" s="29"/>
      <c r="R3191"/>
    </row>
    <row r="3192" spans="15:18" x14ac:dyDescent="0.25">
      <c r="O3192"/>
      <c r="P3192" s="29"/>
      <c r="R3192"/>
    </row>
    <row r="3193" spans="15:18" x14ac:dyDescent="0.25">
      <c r="O3193"/>
      <c r="P3193" s="29"/>
      <c r="R3193"/>
    </row>
    <row r="3194" spans="15:18" x14ac:dyDescent="0.25">
      <c r="O3194"/>
      <c r="P3194" s="29"/>
      <c r="R3194"/>
    </row>
    <row r="3195" spans="15:18" x14ac:dyDescent="0.25">
      <c r="O3195"/>
      <c r="P3195" s="29"/>
      <c r="R3195"/>
    </row>
    <row r="3196" spans="15:18" x14ac:dyDescent="0.25">
      <c r="O3196"/>
      <c r="P3196" s="29"/>
      <c r="R3196"/>
    </row>
    <row r="3197" spans="15:18" x14ac:dyDescent="0.25">
      <c r="O3197"/>
      <c r="P3197" s="29"/>
      <c r="R3197"/>
    </row>
    <row r="3198" spans="15:18" x14ac:dyDescent="0.25">
      <c r="O3198"/>
      <c r="P3198" s="29"/>
      <c r="R3198"/>
    </row>
    <row r="3199" spans="15:18" x14ac:dyDescent="0.25">
      <c r="O3199"/>
      <c r="P3199" s="29"/>
      <c r="R3199"/>
    </row>
    <row r="3200" spans="15:18" x14ac:dyDescent="0.25">
      <c r="O3200"/>
      <c r="P3200" s="29"/>
      <c r="R3200"/>
    </row>
    <row r="3201" spans="15:18" x14ac:dyDescent="0.25">
      <c r="O3201"/>
      <c r="P3201" s="29"/>
      <c r="R3201"/>
    </row>
    <row r="3202" spans="15:18" x14ac:dyDescent="0.25">
      <c r="O3202"/>
      <c r="P3202" s="29"/>
      <c r="R3202"/>
    </row>
    <row r="3203" spans="15:18" x14ac:dyDescent="0.25">
      <c r="O3203"/>
      <c r="P3203" s="29"/>
      <c r="R3203"/>
    </row>
    <row r="3204" spans="15:18" x14ac:dyDescent="0.25">
      <c r="O3204"/>
      <c r="P3204" s="29"/>
      <c r="R3204"/>
    </row>
    <row r="3205" spans="15:18" x14ac:dyDescent="0.25">
      <c r="O3205"/>
      <c r="P3205" s="29"/>
      <c r="R3205"/>
    </row>
    <row r="3206" spans="15:18" x14ac:dyDescent="0.25">
      <c r="O3206"/>
      <c r="P3206" s="29"/>
      <c r="R3206"/>
    </row>
    <row r="3207" spans="15:18" x14ac:dyDescent="0.25">
      <c r="O3207"/>
      <c r="P3207" s="29"/>
      <c r="R3207"/>
    </row>
    <row r="3208" spans="15:18" x14ac:dyDescent="0.25">
      <c r="O3208"/>
      <c r="P3208" s="29"/>
      <c r="R3208"/>
    </row>
    <row r="3209" spans="15:18" x14ac:dyDescent="0.25">
      <c r="O3209"/>
      <c r="P3209" s="29"/>
      <c r="R3209"/>
    </row>
    <row r="3210" spans="15:18" x14ac:dyDescent="0.25">
      <c r="O3210"/>
      <c r="P3210" s="29"/>
      <c r="R3210"/>
    </row>
    <row r="3211" spans="15:18" x14ac:dyDescent="0.25">
      <c r="O3211"/>
      <c r="P3211" s="29"/>
      <c r="R3211"/>
    </row>
    <row r="3212" spans="15:18" x14ac:dyDescent="0.25">
      <c r="O3212"/>
      <c r="P3212" s="29"/>
      <c r="R3212"/>
    </row>
    <row r="3213" spans="15:18" x14ac:dyDescent="0.25">
      <c r="O3213"/>
      <c r="P3213" s="29"/>
      <c r="R3213"/>
    </row>
    <row r="3214" spans="15:18" x14ac:dyDescent="0.25">
      <c r="O3214"/>
      <c r="P3214" s="29"/>
      <c r="R3214"/>
    </row>
    <row r="3215" spans="15:18" x14ac:dyDescent="0.25">
      <c r="O3215"/>
      <c r="P3215" s="29"/>
      <c r="R3215"/>
    </row>
    <row r="3216" spans="15:18" x14ac:dyDescent="0.25">
      <c r="O3216"/>
      <c r="P3216" s="29"/>
      <c r="R3216"/>
    </row>
    <row r="3217" spans="15:18" x14ac:dyDescent="0.25">
      <c r="O3217"/>
      <c r="P3217" s="29"/>
      <c r="R3217"/>
    </row>
    <row r="3218" spans="15:18" x14ac:dyDescent="0.25">
      <c r="O3218"/>
      <c r="P3218" s="29"/>
      <c r="R3218"/>
    </row>
    <row r="3219" spans="15:18" x14ac:dyDescent="0.25">
      <c r="O3219"/>
      <c r="P3219" s="29"/>
      <c r="R3219"/>
    </row>
    <row r="3220" spans="15:18" x14ac:dyDescent="0.25">
      <c r="O3220"/>
      <c r="P3220" s="29"/>
      <c r="R3220"/>
    </row>
    <row r="3221" spans="15:18" x14ac:dyDescent="0.25">
      <c r="O3221"/>
      <c r="P3221" s="29"/>
      <c r="R3221"/>
    </row>
    <row r="3222" spans="15:18" x14ac:dyDescent="0.25">
      <c r="O3222"/>
      <c r="P3222" s="29"/>
      <c r="R3222"/>
    </row>
    <row r="3223" spans="15:18" x14ac:dyDescent="0.25">
      <c r="O3223"/>
      <c r="P3223" s="29"/>
      <c r="R3223"/>
    </row>
    <row r="3224" spans="15:18" x14ac:dyDescent="0.25">
      <c r="O3224"/>
      <c r="P3224" s="29"/>
      <c r="R3224"/>
    </row>
    <row r="3225" spans="15:18" x14ac:dyDescent="0.25">
      <c r="O3225"/>
      <c r="P3225" s="29"/>
      <c r="R3225"/>
    </row>
    <row r="3226" spans="15:18" x14ac:dyDescent="0.25">
      <c r="O3226"/>
      <c r="P3226" s="29"/>
      <c r="R3226"/>
    </row>
    <row r="3227" spans="15:18" x14ac:dyDescent="0.25">
      <c r="O3227"/>
      <c r="P3227" s="29"/>
      <c r="R3227"/>
    </row>
    <row r="3228" spans="15:18" x14ac:dyDescent="0.25">
      <c r="O3228"/>
      <c r="P3228" s="29"/>
      <c r="R3228"/>
    </row>
    <row r="3229" spans="15:18" x14ac:dyDescent="0.25">
      <c r="O3229"/>
      <c r="P3229" s="29"/>
      <c r="R3229"/>
    </row>
    <row r="3230" spans="15:18" x14ac:dyDescent="0.25">
      <c r="O3230"/>
      <c r="P3230" s="29"/>
      <c r="R3230"/>
    </row>
    <row r="3231" spans="15:18" x14ac:dyDescent="0.25">
      <c r="O3231"/>
      <c r="P3231" s="29"/>
      <c r="R3231"/>
    </row>
    <row r="3232" spans="15:18" x14ac:dyDescent="0.25">
      <c r="O3232"/>
      <c r="P3232" s="29"/>
      <c r="R3232"/>
    </row>
    <row r="3233" spans="15:18" x14ac:dyDescent="0.25">
      <c r="O3233"/>
      <c r="P3233" s="29"/>
      <c r="R3233"/>
    </row>
    <row r="3234" spans="15:18" x14ac:dyDescent="0.25">
      <c r="O3234"/>
      <c r="P3234" s="29"/>
      <c r="R3234"/>
    </row>
    <row r="3235" spans="15:18" x14ac:dyDescent="0.25">
      <c r="O3235"/>
      <c r="P3235" s="29"/>
      <c r="R3235"/>
    </row>
    <row r="3236" spans="15:18" x14ac:dyDescent="0.25">
      <c r="O3236"/>
      <c r="P3236" s="29"/>
      <c r="R3236"/>
    </row>
    <row r="3237" spans="15:18" x14ac:dyDescent="0.25">
      <c r="O3237"/>
      <c r="P3237" s="29"/>
      <c r="R3237"/>
    </row>
    <row r="3238" spans="15:18" x14ac:dyDescent="0.25">
      <c r="O3238"/>
      <c r="P3238" s="29"/>
      <c r="R3238"/>
    </row>
    <row r="3239" spans="15:18" x14ac:dyDescent="0.25">
      <c r="O3239"/>
      <c r="P3239" s="29"/>
      <c r="R3239"/>
    </row>
    <row r="3240" spans="15:18" x14ac:dyDescent="0.25">
      <c r="O3240"/>
      <c r="P3240" s="29"/>
      <c r="R3240"/>
    </row>
    <row r="3241" spans="15:18" x14ac:dyDescent="0.25">
      <c r="O3241"/>
      <c r="P3241" s="29"/>
      <c r="R3241"/>
    </row>
    <row r="3242" spans="15:18" x14ac:dyDescent="0.25">
      <c r="O3242"/>
      <c r="P3242" s="29"/>
      <c r="R3242"/>
    </row>
    <row r="3243" spans="15:18" x14ac:dyDescent="0.25">
      <c r="O3243"/>
      <c r="P3243" s="29"/>
      <c r="R3243"/>
    </row>
    <row r="3244" spans="15:18" x14ac:dyDescent="0.25">
      <c r="O3244"/>
      <c r="P3244" s="29"/>
      <c r="R3244"/>
    </row>
    <row r="3245" spans="15:18" x14ac:dyDescent="0.25">
      <c r="O3245"/>
      <c r="P3245" s="29"/>
      <c r="R3245"/>
    </row>
    <row r="3246" spans="15:18" x14ac:dyDescent="0.25">
      <c r="O3246"/>
      <c r="P3246" s="29"/>
      <c r="R3246"/>
    </row>
    <row r="3247" spans="15:18" x14ac:dyDescent="0.25">
      <c r="O3247"/>
      <c r="P3247" s="29"/>
      <c r="R3247"/>
    </row>
    <row r="3248" spans="15:18" x14ac:dyDescent="0.25">
      <c r="O3248"/>
      <c r="P3248" s="29"/>
      <c r="R3248"/>
    </row>
    <row r="3249" spans="15:18" x14ac:dyDescent="0.25">
      <c r="O3249"/>
      <c r="P3249" s="29"/>
      <c r="R3249"/>
    </row>
    <row r="3250" spans="15:18" x14ac:dyDescent="0.25">
      <c r="O3250"/>
      <c r="P3250" s="29"/>
      <c r="R3250"/>
    </row>
    <row r="3251" spans="15:18" x14ac:dyDescent="0.25">
      <c r="O3251"/>
      <c r="P3251" s="29"/>
      <c r="R3251"/>
    </row>
    <row r="3252" spans="15:18" x14ac:dyDescent="0.25">
      <c r="O3252"/>
      <c r="P3252" s="29"/>
      <c r="R3252"/>
    </row>
    <row r="3253" spans="15:18" x14ac:dyDescent="0.25">
      <c r="O3253"/>
      <c r="P3253" s="29"/>
      <c r="R3253"/>
    </row>
    <row r="3254" spans="15:18" x14ac:dyDescent="0.25">
      <c r="O3254"/>
      <c r="P3254" s="29"/>
      <c r="R3254"/>
    </row>
    <row r="3255" spans="15:18" x14ac:dyDescent="0.25">
      <c r="O3255"/>
      <c r="P3255" s="29"/>
      <c r="R3255"/>
    </row>
    <row r="3256" spans="15:18" x14ac:dyDescent="0.25">
      <c r="O3256"/>
      <c r="P3256" s="29"/>
      <c r="R3256"/>
    </row>
    <row r="3257" spans="15:18" x14ac:dyDescent="0.25">
      <c r="O3257"/>
      <c r="P3257" s="29"/>
      <c r="R3257"/>
    </row>
    <row r="3258" spans="15:18" x14ac:dyDescent="0.25">
      <c r="O3258"/>
      <c r="P3258" s="29"/>
      <c r="R3258"/>
    </row>
    <row r="3259" spans="15:18" x14ac:dyDescent="0.25">
      <c r="O3259"/>
      <c r="P3259" s="29"/>
      <c r="R3259"/>
    </row>
    <row r="3260" spans="15:18" x14ac:dyDescent="0.25">
      <c r="O3260"/>
      <c r="P3260" s="29"/>
      <c r="R3260"/>
    </row>
    <row r="3261" spans="15:18" x14ac:dyDescent="0.25">
      <c r="O3261"/>
      <c r="P3261" s="29"/>
      <c r="R3261"/>
    </row>
    <row r="3262" spans="15:18" x14ac:dyDescent="0.25">
      <c r="O3262"/>
      <c r="P3262" s="29"/>
      <c r="R3262"/>
    </row>
    <row r="3263" spans="15:18" x14ac:dyDescent="0.25">
      <c r="O3263"/>
      <c r="P3263" s="29"/>
      <c r="R3263"/>
    </row>
    <row r="3264" spans="15:18" x14ac:dyDescent="0.25">
      <c r="O3264"/>
      <c r="P3264" s="29"/>
      <c r="R3264"/>
    </row>
    <row r="3265" spans="15:18" x14ac:dyDescent="0.25">
      <c r="O3265"/>
      <c r="P3265" s="29"/>
      <c r="R3265"/>
    </row>
    <row r="3266" spans="15:18" x14ac:dyDescent="0.25">
      <c r="O3266"/>
      <c r="P3266" s="29"/>
      <c r="R3266"/>
    </row>
    <row r="3267" spans="15:18" x14ac:dyDescent="0.25">
      <c r="O3267"/>
      <c r="P3267" s="29"/>
      <c r="R3267"/>
    </row>
    <row r="3268" spans="15:18" x14ac:dyDescent="0.25">
      <c r="O3268"/>
      <c r="P3268" s="29"/>
      <c r="R3268"/>
    </row>
    <row r="3269" spans="15:18" x14ac:dyDescent="0.25">
      <c r="O3269"/>
      <c r="P3269" s="29"/>
      <c r="R3269"/>
    </row>
    <row r="3270" spans="15:18" x14ac:dyDescent="0.25">
      <c r="O3270"/>
      <c r="P3270" s="29"/>
      <c r="R3270"/>
    </row>
    <row r="3271" spans="15:18" x14ac:dyDescent="0.25">
      <c r="O3271"/>
      <c r="P3271" s="29"/>
      <c r="R3271"/>
    </row>
    <row r="3272" spans="15:18" x14ac:dyDescent="0.25">
      <c r="O3272"/>
      <c r="P3272" s="29"/>
      <c r="R3272"/>
    </row>
    <row r="3273" spans="15:18" x14ac:dyDescent="0.25">
      <c r="O3273"/>
      <c r="P3273" s="29"/>
      <c r="R3273"/>
    </row>
    <row r="3274" spans="15:18" x14ac:dyDescent="0.25">
      <c r="O3274"/>
      <c r="P3274" s="29"/>
      <c r="R3274"/>
    </row>
    <row r="3275" spans="15:18" x14ac:dyDescent="0.25">
      <c r="O3275"/>
      <c r="P3275" s="29"/>
      <c r="R3275"/>
    </row>
    <row r="3276" spans="15:18" x14ac:dyDescent="0.25">
      <c r="O3276"/>
      <c r="P3276" s="29"/>
      <c r="R3276"/>
    </row>
    <row r="3277" spans="15:18" x14ac:dyDescent="0.25">
      <c r="O3277"/>
      <c r="P3277" s="29"/>
      <c r="R3277"/>
    </row>
    <row r="3278" spans="15:18" x14ac:dyDescent="0.25">
      <c r="O3278"/>
      <c r="P3278" s="29"/>
      <c r="R3278"/>
    </row>
    <row r="3279" spans="15:18" x14ac:dyDescent="0.25">
      <c r="O3279"/>
      <c r="P3279" s="29"/>
      <c r="R3279"/>
    </row>
    <row r="3280" spans="15:18" x14ac:dyDescent="0.25">
      <c r="O3280"/>
      <c r="P3280" s="29"/>
      <c r="R3280"/>
    </row>
    <row r="3281" spans="15:18" x14ac:dyDescent="0.25">
      <c r="O3281"/>
      <c r="P3281" s="29"/>
      <c r="R3281"/>
    </row>
    <row r="3282" spans="15:18" x14ac:dyDescent="0.25">
      <c r="O3282"/>
      <c r="P3282" s="29"/>
      <c r="R3282"/>
    </row>
    <row r="3283" spans="15:18" x14ac:dyDescent="0.25">
      <c r="O3283"/>
      <c r="P3283" s="29"/>
      <c r="R3283"/>
    </row>
    <row r="3284" spans="15:18" x14ac:dyDescent="0.25">
      <c r="O3284"/>
      <c r="P3284" s="29"/>
      <c r="R3284"/>
    </row>
    <row r="3285" spans="15:18" x14ac:dyDescent="0.25">
      <c r="O3285"/>
      <c r="P3285" s="29"/>
      <c r="R3285"/>
    </row>
    <row r="3286" spans="15:18" x14ac:dyDescent="0.25">
      <c r="O3286"/>
      <c r="P3286" s="29"/>
      <c r="R3286"/>
    </row>
    <row r="3287" spans="15:18" x14ac:dyDescent="0.25">
      <c r="O3287"/>
      <c r="P3287" s="29"/>
      <c r="R3287"/>
    </row>
    <row r="3288" spans="15:18" x14ac:dyDescent="0.25">
      <c r="O3288"/>
      <c r="P3288" s="29"/>
      <c r="R3288"/>
    </row>
    <row r="3289" spans="15:18" x14ac:dyDescent="0.25">
      <c r="O3289"/>
      <c r="P3289" s="29"/>
      <c r="R3289"/>
    </row>
    <row r="3290" spans="15:18" x14ac:dyDescent="0.25">
      <c r="O3290"/>
      <c r="P3290" s="29"/>
      <c r="R3290"/>
    </row>
    <row r="3291" spans="15:18" x14ac:dyDescent="0.25">
      <c r="O3291"/>
      <c r="P3291" s="29"/>
      <c r="R3291"/>
    </row>
    <row r="3292" spans="15:18" x14ac:dyDescent="0.25">
      <c r="O3292"/>
      <c r="P3292" s="29"/>
      <c r="R3292"/>
    </row>
    <row r="3293" spans="15:18" x14ac:dyDescent="0.25">
      <c r="O3293"/>
      <c r="P3293" s="29"/>
      <c r="R3293"/>
    </row>
    <row r="3294" spans="15:18" x14ac:dyDescent="0.25">
      <c r="O3294"/>
      <c r="P3294" s="29"/>
      <c r="R3294"/>
    </row>
    <row r="3295" spans="15:18" x14ac:dyDescent="0.25">
      <c r="O3295"/>
      <c r="P3295" s="29"/>
      <c r="R3295"/>
    </row>
    <row r="3296" spans="15:18" x14ac:dyDescent="0.25">
      <c r="O3296"/>
      <c r="P3296" s="29"/>
      <c r="R3296"/>
    </row>
    <row r="3297" spans="15:18" x14ac:dyDescent="0.25">
      <c r="O3297"/>
      <c r="P3297" s="29"/>
      <c r="R3297"/>
    </row>
    <row r="3298" spans="15:18" x14ac:dyDescent="0.25">
      <c r="O3298"/>
      <c r="P3298" s="29"/>
      <c r="R3298"/>
    </row>
    <row r="3299" spans="15:18" x14ac:dyDescent="0.25">
      <c r="O3299"/>
      <c r="P3299" s="29"/>
      <c r="R3299"/>
    </row>
    <row r="3300" spans="15:18" x14ac:dyDescent="0.25">
      <c r="O3300"/>
      <c r="P3300" s="29"/>
      <c r="R3300"/>
    </row>
    <row r="3301" spans="15:18" x14ac:dyDescent="0.25">
      <c r="O3301"/>
      <c r="P3301" s="29"/>
      <c r="R3301"/>
    </row>
    <row r="3302" spans="15:18" x14ac:dyDescent="0.25">
      <c r="O3302"/>
      <c r="P3302" s="29"/>
      <c r="R3302"/>
    </row>
    <row r="3303" spans="15:18" x14ac:dyDescent="0.25">
      <c r="O3303"/>
      <c r="P3303" s="29"/>
      <c r="R3303"/>
    </row>
    <row r="3304" spans="15:18" x14ac:dyDescent="0.25">
      <c r="O3304"/>
      <c r="P3304" s="29"/>
      <c r="R3304"/>
    </row>
    <row r="3305" spans="15:18" x14ac:dyDescent="0.25">
      <c r="O3305"/>
      <c r="P3305" s="29"/>
      <c r="R3305"/>
    </row>
    <row r="3306" spans="15:18" x14ac:dyDescent="0.25">
      <c r="O3306"/>
      <c r="P3306" s="29"/>
      <c r="R3306"/>
    </row>
    <row r="3307" spans="15:18" x14ac:dyDescent="0.25">
      <c r="O3307"/>
      <c r="P3307" s="29"/>
      <c r="R3307"/>
    </row>
    <row r="3308" spans="15:18" x14ac:dyDescent="0.25">
      <c r="O3308"/>
      <c r="P3308" s="29"/>
      <c r="R3308"/>
    </row>
    <row r="3309" spans="15:18" x14ac:dyDescent="0.25">
      <c r="O3309"/>
      <c r="P3309" s="29"/>
      <c r="R3309"/>
    </row>
    <row r="3310" spans="15:18" x14ac:dyDescent="0.25">
      <c r="O3310"/>
      <c r="P3310" s="29"/>
      <c r="R3310"/>
    </row>
    <row r="3311" spans="15:18" x14ac:dyDescent="0.25">
      <c r="O3311"/>
      <c r="P3311" s="29"/>
      <c r="R3311"/>
    </row>
    <row r="3312" spans="15:18" x14ac:dyDescent="0.25">
      <c r="O3312"/>
      <c r="P3312" s="29"/>
      <c r="R3312"/>
    </row>
    <row r="3313" spans="15:18" x14ac:dyDescent="0.25">
      <c r="O3313"/>
      <c r="P3313" s="29"/>
      <c r="R3313"/>
    </row>
    <row r="3314" spans="15:18" x14ac:dyDescent="0.25">
      <c r="O3314"/>
      <c r="P3314" s="29"/>
      <c r="R3314"/>
    </row>
    <row r="3315" spans="15:18" x14ac:dyDescent="0.25">
      <c r="O3315"/>
      <c r="P3315" s="29"/>
      <c r="R3315"/>
    </row>
    <row r="3316" spans="15:18" x14ac:dyDescent="0.25">
      <c r="O3316"/>
      <c r="P3316" s="29"/>
      <c r="R3316"/>
    </row>
    <row r="3317" spans="15:18" x14ac:dyDescent="0.25">
      <c r="O3317"/>
      <c r="P3317" s="29"/>
      <c r="R3317"/>
    </row>
    <row r="3318" spans="15:18" x14ac:dyDescent="0.25">
      <c r="O3318"/>
      <c r="P3318" s="29"/>
      <c r="R3318"/>
    </row>
    <row r="3319" spans="15:18" x14ac:dyDescent="0.25">
      <c r="O3319"/>
      <c r="P3319" s="29"/>
      <c r="R3319"/>
    </row>
    <row r="3320" spans="15:18" x14ac:dyDescent="0.25">
      <c r="O3320"/>
      <c r="P3320" s="29"/>
      <c r="R3320"/>
    </row>
    <row r="3321" spans="15:18" x14ac:dyDescent="0.25">
      <c r="O3321"/>
      <c r="P3321" s="29"/>
      <c r="R3321"/>
    </row>
    <row r="3322" spans="15:18" x14ac:dyDescent="0.25">
      <c r="O3322"/>
      <c r="P3322" s="29"/>
      <c r="R3322"/>
    </row>
    <row r="3323" spans="15:18" x14ac:dyDescent="0.25">
      <c r="O3323"/>
      <c r="P3323" s="29"/>
      <c r="R3323"/>
    </row>
    <row r="3324" spans="15:18" x14ac:dyDescent="0.25">
      <c r="O3324"/>
      <c r="P3324" s="29"/>
      <c r="R3324"/>
    </row>
    <row r="3325" spans="15:18" x14ac:dyDescent="0.25">
      <c r="O3325"/>
      <c r="P3325" s="29"/>
      <c r="R3325"/>
    </row>
    <row r="3326" spans="15:18" x14ac:dyDescent="0.25">
      <c r="O3326"/>
      <c r="P3326" s="29"/>
      <c r="R3326"/>
    </row>
    <row r="3327" spans="15:18" x14ac:dyDescent="0.25">
      <c r="O3327"/>
      <c r="P3327" s="29"/>
      <c r="R3327"/>
    </row>
    <row r="3328" spans="15:18" x14ac:dyDescent="0.25">
      <c r="O3328"/>
      <c r="P3328" s="29"/>
      <c r="R3328"/>
    </row>
    <row r="3329" spans="15:18" x14ac:dyDescent="0.25">
      <c r="O3329"/>
      <c r="P3329" s="29"/>
      <c r="R3329"/>
    </row>
    <row r="3330" spans="15:18" x14ac:dyDescent="0.25">
      <c r="O3330"/>
      <c r="P3330" s="29"/>
      <c r="R3330"/>
    </row>
    <row r="3331" spans="15:18" x14ac:dyDescent="0.25">
      <c r="O3331"/>
      <c r="P3331" s="29"/>
      <c r="R3331"/>
    </row>
    <row r="3332" spans="15:18" x14ac:dyDescent="0.25">
      <c r="O3332"/>
      <c r="P3332" s="29"/>
      <c r="R3332"/>
    </row>
    <row r="3333" spans="15:18" x14ac:dyDescent="0.25">
      <c r="O3333"/>
      <c r="P3333" s="29"/>
      <c r="R3333"/>
    </row>
    <row r="3334" spans="15:18" x14ac:dyDescent="0.25">
      <c r="O3334"/>
      <c r="P3334" s="29"/>
      <c r="R3334"/>
    </row>
    <row r="3335" spans="15:18" x14ac:dyDescent="0.25">
      <c r="O3335"/>
      <c r="P3335" s="29"/>
      <c r="R3335"/>
    </row>
    <row r="3336" spans="15:18" x14ac:dyDescent="0.25">
      <c r="O3336"/>
      <c r="P3336" s="29"/>
      <c r="R3336"/>
    </row>
    <row r="3337" spans="15:18" x14ac:dyDescent="0.25">
      <c r="O3337"/>
      <c r="P3337" s="29"/>
      <c r="R3337"/>
    </row>
    <row r="3338" spans="15:18" x14ac:dyDescent="0.25">
      <c r="O3338"/>
      <c r="P3338" s="29"/>
      <c r="R3338"/>
    </row>
    <row r="3339" spans="15:18" x14ac:dyDescent="0.25">
      <c r="O3339"/>
      <c r="P3339" s="29"/>
      <c r="R3339"/>
    </row>
    <row r="3340" spans="15:18" x14ac:dyDescent="0.25">
      <c r="O3340"/>
      <c r="P3340" s="29"/>
      <c r="R3340"/>
    </row>
    <row r="3341" spans="15:18" x14ac:dyDescent="0.25">
      <c r="O3341"/>
      <c r="P3341" s="29"/>
      <c r="R3341"/>
    </row>
    <row r="3342" spans="15:18" x14ac:dyDescent="0.25">
      <c r="O3342"/>
      <c r="P3342" s="29"/>
      <c r="R3342"/>
    </row>
    <row r="3343" spans="15:18" x14ac:dyDescent="0.25">
      <c r="O3343"/>
      <c r="P3343" s="29"/>
      <c r="R3343"/>
    </row>
    <row r="3344" spans="15:18" x14ac:dyDescent="0.25">
      <c r="O3344"/>
      <c r="P3344" s="29"/>
      <c r="R3344"/>
    </row>
    <row r="3345" spans="15:18" x14ac:dyDescent="0.25">
      <c r="O3345"/>
      <c r="P3345" s="29"/>
      <c r="R3345"/>
    </row>
    <row r="3346" spans="15:18" x14ac:dyDescent="0.25">
      <c r="O3346"/>
      <c r="P3346" s="29"/>
      <c r="R3346"/>
    </row>
    <row r="3347" spans="15:18" x14ac:dyDescent="0.25">
      <c r="O3347"/>
      <c r="P3347" s="29"/>
      <c r="R3347"/>
    </row>
    <row r="3348" spans="15:18" x14ac:dyDescent="0.25">
      <c r="O3348"/>
      <c r="P3348" s="29"/>
      <c r="R3348"/>
    </row>
    <row r="3349" spans="15:18" x14ac:dyDescent="0.25">
      <c r="O3349"/>
      <c r="P3349" s="29"/>
      <c r="R3349"/>
    </row>
    <row r="3350" spans="15:18" x14ac:dyDescent="0.25">
      <c r="O3350"/>
      <c r="P3350" s="29"/>
      <c r="R3350"/>
    </row>
    <row r="3351" spans="15:18" x14ac:dyDescent="0.25">
      <c r="O3351"/>
      <c r="P3351" s="29"/>
      <c r="R3351"/>
    </row>
    <row r="3352" spans="15:18" x14ac:dyDescent="0.25">
      <c r="O3352"/>
      <c r="P3352" s="29"/>
      <c r="R3352"/>
    </row>
    <row r="3353" spans="15:18" x14ac:dyDescent="0.25">
      <c r="O3353"/>
      <c r="P3353" s="29"/>
      <c r="R3353"/>
    </row>
    <row r="3354" spans="15:18" x14ac:dyDescent="0.25">
      <c r="O3354"/>
      <c r="P3354" s="29"/>
      <c r="R3354"/>
    </row>
    <row r="3355" spans="15:18" x14ac:dyDescent="0.25">
      <c r="O3355"/>
      <c r="P3355" s="29"/>
      <c r="R3355"/>
    </row>
    <row r="3356" spans="15:18" x14ac:dyDescent="0.25">
      <c r="O3356"/>
      <c r="P3356" s="29"/>
      <c r="R3356"/>
    </row>
    <row r="3357" spans="15:18" x14ac:dyDescent="0.25">
      <c r="O3357"/>
      <c r="P3357" s="29"/>
      <c r="R3357"/>
    </row>
    <row r="3358" spans="15:18" x14ac:dyDescent="0.25">
      <c r="O3358"/>
      <c r="P3358" s="29"/>
      <c r="R3358"/>
    </row>
    <row r="3359" spans="15:18" x14ac:dyDescent="0.25">
      <c r="O3359"/>
      <c r="P3359" s="29"/>
      <c r="R3359"/>
    </row>
    <row r="3360" spans="15:18" x14ac:dyDescent="0.25">
      <c r="O3360"/>
      <c r="P3360" s="29"/>
      <c r="R3360"/>
    </row>
    <row r="3361" spans="15:18" x14ac:dyDescent="0.25">
      <c r="O3361"/>
      <c r="P3361" s="29"/>
      <c r="R3361"/>
    </row>
    <row r="3362" spans="15:18" x14ac:dyDescent="0.25">
      <c r="O3362"/>
      <c r="P3362" s="29"/>
      <c r="R3362"/>
    </row>
    <row r="3363" spans="15:18" x14ac:dyDescent="0.25">
      <c r="O3363"/>
      <c r="P3363" s="29"/>
      <c r="R3363"/>
    </row>
    <row r="3364" spans="15:18" x14ac:dyDescent="0.25">
      <c r="O3364"/>
      <c r="P3364" s="29"/>
      <c r="R3364"/>
    </row>
    <row r="3365" spans="15:18" x14ac:dyDescent="0.25">
      <c r="O3365"/>
      <c r="P3365" s="29"/>
      <c r="R3365"/>
    </row>
    <row r="3366" spans="15:18" x14ac:dyDescent="0.25">
      <c r="O3366"/>
      <c r="P3366" s="29"/>
      <c r="R3366"/>
    </row>
    <row r="3367" spans="15:18" x14ac:dyDescent="0.25">
      <c r="O3367"/>
      <c r="P3367" s="29"/>
      <c r="R3367"/>
    </row>
    <row r="3368" spans="15:18" x14ac:dyDescent="0.25">
      <c r="O3368"/>
      <c r="P3368" s="29"/>
      <c r="R3368"/>
    </row>
    <row r="3369" spans="15:18" x14ac:dyDescent="0.25">
      <c r="O3369"/>
      <c r="P3369" s="29"/>
      <c r="R3369"/>
    </row>
    <row r="3370" spans="15:18" x14ac:dyDescent="0.25">
      <c r="O3370"/>
      <c r="P3370" s="29"/>
      <c r="R3370"/>
    </row>
    <row r="3371" spans="15:18" x14ac:dyDescent="0.25">
      <c r="O3371"/>
      <c r="P3371" s="29"/>
      <c r="R3371"/>
    </row>
    <row r="3372" spans="15:18" x14ac:dyDescent="0.25">
      <c r="O3372"/>
      <c r="P3372" s="29"/>
      <c r="R3372"/>
    </row>
    <row r="3373" spans="15:18" x14ac:dyDescent="0.25">
      <c r="O3373"/>
      <c r="P3373" s="29"/>
      <c r="R3373"/>
    </row>
    <row r="3374" spans="15:18" x14ac:dyDescent="0.25">
      <c r="O3374"/>
      <c r="P3374" s="29"/>
      <c r="R3374"/>
    </row>
    <row r="3375" spans="15:18" x14ac:dyDescent="0.25">
      <c r="O3375"/>
      <c r="P3375" s="29"/>
      <c r="R3375"/>
    </row>
    <row r="3376" spans="15:18" x14ac:dyDescent="0.25">
      <c r="O3376"/>
      <c r="P3376" s="29"/>
      <c r="R3376"/>
    </row>
    <row r="3377" spans="15:18" x14ac:dyDescent="0.25">
      <c r="O3377"/>
      <c r="P3377" s="29"/>
      <c r="R3377"/>
    </row>
    <row r="3378" spans="15:18" x14ac:dyDescent="0.25">
      <c r="O3378"/>
      <c r="P3378" s="29"/>
      <c r="R3378"/>
    </row>
    <row r="3379" spans="15:18" x14ac:dyDescent="0.25">
      <c r="O3379"/>
      <c r="P3379" s="29"/>
      <c r="R3379"/>
    </row>
    <row r="3380" spans="15:18" x14ac:dyDescent="0.25">
      <c r="O3380"/>
      <c r="P3380" s="29"/>
      <c r="R3380"/>
    </row>
    <row r="3381" spans="15:18" x14ac:dyDescent="0.25">
      <c r="O3381"/>
      <c r="P3381" s="29"/>
      <c r="R3381"/>
    </row>
    <row r="3382" spans="15:18" x14ac:dyDescent="0.25">
      <c r="O3382"/>
      <c r="P3382" s="29"/>
      <c r="R3382"/>
    </row>
    <row r="3383" spans="15:18" x14ac:dyDescent="0.25">
      <c r="O3383"/>
      <c r="P3383" s="29"/>
      <c r="R3383"/>
    </row>
    <row r="3384" spans="15:18" x14ac:dyDescent="0.25">
      <c r="O3384"/>
      <c r="P3384" s="29"/>
      <c r="R3384"/>
    </row>
    <row r="3385" spans="15:18" x14ac:dyDescent="0.25">
      <c r="O3385"/>
      <c r="P3385" s="29"/>
      <c r="R3385"/>
    </row>
    <row r="3386" spans="15:18" x14ac:dyDescent="0.25">
      <c r="O3386"/>
      <c r="P3386" s="29"/>
      <c r="R3386"/>
    </row>
    <row r="3387" spans="15:18" x14ac:dyDescent="0.25">
      <c r="O3387"/>
      <c r="P3387" s="29"/>
      <c r="R3387"/>
    </row>
    <row r="3388" spans="15:18" x14ac:dyDescent="0.25">
      <c r="O3388"/>
      <c r="P3388" s="29"/>
      <c r="R3388"/>
    </row>
    <row r="3389" spans="15:18" x14ac:dyDescent="0.25">
      <c r="O3389"/>
      <c r="P3389" s="29"/>
      <c r="R3389"/>
    </row>
    <row r="3390" spans="15:18" x14ac:dyDescent="0.25">
      <c r="O3390"/>
      <c r="P3390" s="29"/>
      <c r="R3390"/>
    </row>
    <row r="3391" spans="15:18" x14ac:dyDescent="0.25">
      <c r="O3391"/>
      <c r="P3391" s="29"/>
      <c r="R3391"/>
    </row>
    <row r="3392" spans="15:18" x14ac:dyDescent="0.25">
      <c r="O3392"/>
      <c r="P3392" s="29"/>
      <c r="R3392"/>
    </row>
    <row r="3393" spans="15:18" x14ac:dyDescent="0.25">
      <c r="O3393"/>
      <c r="P3393" s="29"/>
      <c r="R3393"/>
    </row>
    <row r="3394" spans="15:18" x14ac:dyDescent="0.25">
      <c r="O3394"/>
      <c r="P3394" s="29"/>
      <c r="R3394"/>
    </row>
    <row r="3395" spans="15:18" x14ac:dyDescent="0.25">
      <c r="O3395"/>
      <c r="P3395" s="29"/>
      <c r="R3395"/>
    </row>
    <row r="3396" spans="15:18" x14ac:dyDescent="0.25">
      <c r="O3396"/>
      <c r="P3396" s="29"/>
      <c r="R3396"/>
    </row>
    <row r="3397" spans="15:18" x14ac:dyDescent="0.25">
      <c r="O3397"/>
      <c r="P3397" s="29"/>
      <c r="R3397"/>
    </row>
    <row r="3398" spans="15:18" x14ac:dyDescent="0.25">
      <c r="O3398"/>
      <c r="P3398" s="29"/>
      <c r="R3398"/>
    </row>
    <row r="3399" spans="15:18" x14ac:dyDescent="0.25">
      <c r="O3399"/>
      <c r="P3399" s="29"/>
      <c r="R3399"/>
    </row>
    <row r="3400" spans="15:18" x14ac:dyDescent="0.25">
      <c r="O3400"/>
      <c r="P3400" s="29"/>
      <c r="R3400"/>
    </row>
    <row r="3401" spans="15:18" x14ac:dyDescent="0.25">
      <c r="O3401"/>
      <c r="P3401" s="29"/>
      <c r="R3401"/>
    </row>
    <row r="3402" spans="15:18" x14ac:dyDescent="0.25">
      <c r="O3402"/>
      <c r="P3402" s="29"/>
      <c r="R3402"/>
    </row>
    <row r="3403" spans="15:18" x14ac:dyDescent="0.25">
      <c r="O3403"/>
      <c r="P3403" s="29"/>
      <c r="R3403"/>
    </row>
    <row r="3404" spans="15:18" x14ac:dyDescent="0.25">
      <c r="O3404"/>
      <c r="P3404" s="29"/>
      <c r="R3404"/>
    </row>
    <row r="3405" spans="15:18" x14ac:dyDescent="0.25">
      <c r="O3405"/>
      <c r="P3405" s="29"/>
      <c r="R3405"/>
    </row>
    <row r="3406" spans="15:18" x14ac:dyDescent="0.25">
      <c r="O3406"/>
      <c r="P3406" s="29"/>
      <c r="R3406"/>
    </row>
    <row r="3407" spans="15:18" x14ac:dyDescent="0.25">
      <c r="O3407"/>
      <c r="P3407" s="29"/>
      <c r="R3407"/>
    </row>
    <row r="3408" spans="15:18" x14ac:dyDescent="0.25">
      <c r="O3408"/>
      <c r="P3408" s="29"/>
      <c r="R3408"/>
    </row>
    <row r="3409" spans="15:18" x14ac:dyDescent="0.25">
      <c r="O3409"/>
      <c r="P3409" s="29"/>
      <c r="R3409"/>
    </row>
    <row r="3410" spans="15:18" x14ac:dyDescent="0.25">
      <c r="O3410"/>
      <c r="P3410" s="29"/>
      <c r="R3410"/>
    </row>
    <row r="3411" spans="15:18" x14ac:dyDescent="0.25">
      <c r="O3411"/>
      <c r="P3411" s="29"/>
      <c r="R3411"/>
    </row>
    <row r="3412" spans="15:18" x14ac:dyDescent="0.25">
      <c r="O3412"/>
      <c r="P3412" s="29"/>
      <c r="R3412"/>
    </row>
    <row r="3413" spans="15:18" x14ac:dyDescent="0.25">
      <c r="O3413"/>
      <c r="P3413" s="29"/>
      <c r="R3413"/>
    </row>
    <row r="3414" spans="15:18" x14ac:dyDescent="0.25">
      <c r="O3414"/>
      <c r="P3414" s="29"/>
      <c r="R3414"/>
    </row>
    <row r="3415" spans="15:18" x14ac:dyDescent="0.25">
      <c r="O3415"/>
      <c r="P3415" s="29"/>
      <c r="R3415"/>
    </row>
    <row r="3416" spans="15:18" x14ac:dyDescent="0.25">
      <c r="O3416"/>
      <c r="P3416" s="29"/>
      <c r="R3416"/>
    </row>
    <row r="3417" spans="15:18" x14ac:dyDescent="0.25">
      <c r="O3417"/>
      <c r="P3417" s="29"/>
      <c r="R3417"/>
    </row>
    <row r="3418" spans="15:18" x14ac:dyDescent="0.25">
      <c r="O3418"/>
      <c r="P3418" s="29"/>
      <c r="R3418"/>
    </row>
    <row r="3419" spans="15:18" x14ac:dyDescent="0.25">
      <c r="O3419"/>
      <c r="P3419" s="29"/>
      <c r="R3419"/>
    </row>
    <row r="3420" spans="15:18" x14ac:dyDescent="0.25">
      <c r="O3420"/>
      <c r="P3420" s="29"/>
      <c r="R3420"/>
    </row>
    <row r="3421" spans="15:18" x14ac:dyDescent="0.25">
      <c r="O3421"/>
      <c r="P3421" s="29"/>
      <c r="R3421"/>
    </row>
    <row r="3422" spans="15:18" x14ac:dyDescent="0.25">
      <c r="O3422"/>
      <c r="P3422" s="29"/>
      <c r="R3422"/>
    </row>
    <row r="3423" spans="15:18" x14ac:dyDescent="0.25">
      <c r="O3423"/>
      <c r="P3423" s="29"/>
      <c r="R3423"/>
    </row>
    <row r="3424" spans="15:18" x14ac:dyDescent="0.25">
      <c r="O3424"/>
      <c r="P3424" s="29"/>
      <c r="R3424"/>
    </row>
    <row r="3425" spans="15:18" x14ac:dyDescent="0.25">
      <c r="O3425"/>
      <c r="P3425" s="29"/>
      <c r="R3425"/>
    </row>
    <row r="3426" spans="15:18" x14ac:dyDescent="0.25">
      <c r="O3426"/>
      <c r="P3426" s="29"/>
      <c r="R3426"/>
    </row>
    <row r="3427" spans="15:18" x14ac:dyDescent="0.25">
      <c r="O3427"/>
      <c r="P3427" s="29"/>
      <c r="R3427"/>
    </row>
    <row r="3428" spans="15:18" x14ac:dyDescent="0.25">
      <c r="O3428"/>
      <c r="P3428" s="29"/>
      <c r="R3428"/>
    </row>
    <row r="3429" spans="15:18" x14ac:dyDescent="0.25">
      <c r="O3429"/>
      <c r="P3429" s="29"/>
      <c r="R3429"/>
    </row>
    <row r="3430" spans="15:18" x14ac:dyDescent="0.25">
      <c r="O3430"/>
      <c r="P3430" s="29"/>
      <c r="R3430"/>
    </row>
    <row r="3431" spans="15:18" x14ac:dyDescent="0.25">
      <c r="O3431"/>
      <c r="P3431" s="29"/>
      <c r="R3431"/>
    </row>
    <row r="3432" spans="15:18" x14ac:dyDescent="0.25">
      <c r="O3432"/>
      <c r="P3432" s="29"/>
      <c r="R3432"/>
    </row>
    <row r="3433" spans="15:18" x14ac:dyDescent="0.25">
      <c r="O3433"/>
      <c r="P3433" s="29"/>
      <c r="R3433"/>
    </row>
    <row r="3434" spans="15:18" x14ac:dyDescent="0.25">
      <c r="O3434"/>
      <c r="P3434" s="29"/>
      <c r="R3434"/>
    </row>
    <row r="3435" spans="15:18" x14ac:dyDescent="0.25">
      <c r="O3435"/>
      <c r="P3435" s="29"/>
      <c r="R3435"/>
    </row>
    <row r="3436" spans="15:18" x14ac:dyDescent="0.25">
      <c r="O3436"/>
      <c r="P3436" s="29"/>
      <c r="R3436"/>
    </row>
    <row r="3437" spans="15:18" x14ac:dyDescent="0.25">
      <c r="O3437"/>
      <c r="P3437" s="29"/>
      <c r="R3437"/>
    </row>
    <row r="3438" spans="15:18" x14ac:dyDescent="0.25">
      <c r="O3438"/>
      <c r="P3438" s="29"/>
      <c r="R3438"/>
    </row>
    <row r="3439" spans="15:18" x14ac:dyDescent="0.25">
      <c r="O3439"/>
      <c r="P3439" s="29"/>
      <c r="R3439"/>
    </row>
    <row r="3440" spans="15:18" x14ac:dyDescent="0.25">
      <c r="O3440"/>
      <c r="P3440" s="29"/>
      <c r="R3440"/>
    </row>
    <row r="3441" spans="15:18" x14ac:dyDescent="0.25">
      <c r="O3441"/>
      <c r="P3441" s="29"/>
      <c r="R3441"/>
    </row>
    <row r="3442" spans="15:18" x14ac:dyDescent="0.25">
      <c r="O3442"/>
      <c r="P3442" s="29"/>
      <c r="R3442"/>
    </row>
    <row r="3443" spans="15:18" x14ac:dyDescent="0.25">
      <c r="O3443"/>
      <c r="P3443" s="29"/>
      <c r="R3443"/>
    </row>
    <row r="3444" spans="15:18" x14ac:dyDescent="0.25">
      <c r="O3444"/>
      <c r="P3444" s="29"/>
      <c r="R3444"/>
    </row>
    <row r="3445" spans="15:18" x14ac:dyDescent="0.25">
      <c r="O3445"/>
      <c r="P3445" s="29"/>
      <c r="R3445"/>
    </row>
    <row r="3446" spans="15:18" x14ac:dyDescent="0.25">
      <c r="O3446"/>
      <c r="P3446" s="29"/>
      <c r="R3446"/>
    </row>
    <row r="3447" spans="15:18" x14ac:dyDescent="0.25">
      <c r="O3447"/>
      <c r="P3447" s="29"/>
      <c r="R3447"/>
    </row>
    <row r="3448" spans="15:18" x14ac:dyDescent="0.25">
      <c r="O3448"/>
      <c r="P3448" s="29"/>
      <c r="R3448"/>
    </row>
    <row r="3449" spans="15:18" x14ac:dyDescent="0.25">
      <c r="O3449"/>
      <c r="P3449" s="29"/>
      <c r="R3449"/>
    </row>
    <row r="3450" spans="15:18" x14ac:dyDescent="0.25">
      <c r="O3450"/>
      <c r="P3450" s="29"/>
      <c r="R3450"/>
    </row>
    <row r="3451" spans="15:18" x14ac:dyDescent="0.25">
      <c r="O3451"/>
      <c r="P3451" s="29"/>
      <c r="R3451"/>
    </row>
    <row r="3452" spans="15:18" x14ac:dyDescent="0.25">
      <c r="O3452"/>
      <c r="P3452" s="29"/>
      <c r="R3452"/>
    </row>
    <row r="3453" spans="15:18" x14ac:dyDescent="0.25">
      <c r="O3453"/>
      <c r="P3453" s="29"/>
      <c r="R3453"/>
    </row>
    <row r="3454" spans="15:18" x14ac:dyDescent="0.25">
      <c r="O3454"/>
      <c r="P3454" s="29"/>
      <c r="R3454"/>
    </row>
    <row r="3455" spans="15:18" x14ac:dyDescent="0.25">
      <c r="O3455"/>
      <c r="P3455" s="29"/>
      <c r="R3455"/>
    </row>
    <row r="3456" spans="15:18" x14ac:dyDescent="0.25">
      <c r="O3456"/>
      <c r="P3456" s="29"/>
      <c r="R3456"/>
    </row>
    <row r="3457" spans="15:18" x14ac:dyDescent="0.25">
      <c r="O3457"/>
      <c r="P3457" s="29"/>
      <c r="R3457"/>
    </row>
    <row r="3458" spans="15:18" x14ac:dyDescent="0.25">
      <c r="O3458"/>
      <c r="P3458" s="29"/>
      <c r="R3458"/>
    </row>
    <row r="3459" spans="15:18" x14ac:dyDescent="0.25">
      <c r="O3459"/>
      <c r="P3459" s="29"/>
      <c r="R3459"/>
    </row>
    <row r="3460" spans="15:18" x14ac:dyDescent="0.25">
      <c r="O3460"/>
      <c r="P3460" s="29"/>
      <c r="R3460"/>
    </row>
    <row r="3461" spans="15:18" x14ac:dyDescent="0.25">
      <c r="O3461"/>
      <c r="P3461" s="29"/>
      <c r="R3461"/>
    </row>
    <row r="3462" spans="15:18" x14ac:dyDescent="0.25">
      <c r="O3462"/>
      <c r="P3462" s="29"/>
      <c r="R3462"/>
    </row>
    <row r="3463" spans="15:18" x14ac:dyDescent="0.25">
      <c r="O3463"/>
      <c r="P3463" s="29"/>
      <c r="R3463"/>
    </row>
    <row r="3464" spans="15:18" x14ac:dyDescent="0.25">
      <c r="O3464"/>
      <c r="P3464" s="29"/>
      <c r="R3464"/>
    </row>
    <row r="3465" spans="15:18" x14ac:dyDescent="0.25">
      <c r="O3465"/>
      <c r="P3465" s="29"/>
      <c r="R3465"/>
    </row>
    <row r="3466" spans="15:18" x14ac:dyDescent="0.25">
      <c r="O3466"/>
      <c r="P3466" s="29"/>
      <c r="R3466"/>
    </row>
    <row r="3467" spans="15:18" x14ac:dyDescent="0.25">
      <c r="O3467"/>
      <c r="P3467" s="29"/>
      <c r="R3467"/>
    </row>
    <row r="3468" spans="15:18" x14ac:dyDescent="0.25">
      <c r="O3468"/>
      <c r="P3468" s="29"/>
      <c r="R3468"/>
    </row>
    <row r="3469" spans="15:18" x14ac:dyDescent="0.25">
      <c r="O3469"/>
      <c r="P3469" s="29"/>
      <c r="R3469"/>
    </row>
    <row r="3470" spans="15:18" x14ac:dyDescent="0.25">
      <c r="O3470"/>
      <c r="P3470" s="29"/>
      <c r="R3470"/>
    </row>
    <row r="3471" spans="15:18" x14ac:dyDescent="0.25">
      <c r="O3471"/>
      <c r="P3471" s="29"/>
      <c r="R3471"/>
    </row>
    <row r="3472" spans="15:18" x14ac:dyDescent="0.25">
      <c r="O3472"/>
      <c r="P3472" s="29"/>
      <c r="R3472"/>
    </row>
    <row r="3473" spans="15:18" x14ac:dyDescent="0.25">
      <c r="O3473"/>
      <c r="P3473" s="29"/>
      <c r="R3473"/>
    </row>
    <row r="3474" spans="15:18" x14ac:dyDescent="0.25">
      <c r="O3474"/>
      <c r="P3474" s="29"/>
      <c r="R3474"/>
    </row>
    <row r="3475" spans="15:18" x14ac:dyDescent="0.25">
      <c r="O3475"/>
      <c r="P3475" s="29"/>
      <c r="R3475"/>
    </row>
    <row r="3476" spans="15:18" x14ac:dyDescent="0.25">
      <c r="O3476"/>
      <c r="P3476" s="29"/>
      <c r="R3476"/>
    </row>
    <row r="3477" spans="15:18" x14ac:dyDescent="0.25">
      <c r="O3477"/>
      <c r="P3477" s="29"/>
      <c r="R3477"/>
    </row>
    <row r="3478" spans="15:18" x14ac:dyDescent="0.25">
      <c r="O3478"/>
      <c r="P3478" s="29"/>
      <c r="R3478"/>
    </row>
    <row r="3479" spans="15:18" x14ac:dyDescent="0.25">
      <c r="O3479"/>
      <c r="P3479" s="29"/>
      <c r="R3479"/>
    </row>
    <row r="3480" spans="15:18" x14ac:dyDescent="0.25">
      <c r="O3480"/>
      <c r="P3480" s="29"/>
      <c r="R3480"/>
    </row>
    <row r="3481" spans="15:18" x14ac:dyDescent="0.25">
      <c r="O3481"/>
      <c r="P3481" s="29"/>
      <c r="R3481"/>
    </row>
    <row r="3482" spans="15:18" x14ac:dyDescent="0.25">
      <c r="O3482"/>
      <c r="P3482" s="29"/>
      <c r="R3482"/>
    </row>
    <row r="3483" spans="15:18" x14ac:dyDescent="0.25">
      <c r="O3483"/>
      <c r="P3483" s="29"/>
      <c r="R3483"/>
    </row>
    <row r="3484" spans="15:18" x14ac:dyDescent="0.25">
      <c r="O3484"/>
      <c r="P3484" s="29"/>
      <c r="R3484"/>
    </row>
    <row r="3485" spans="15:18" x14ac:dyDescent="0.25">
      <c r="O3485"/>
      <c r="P3485" s="29"/>
      <c r="R3485"/>
    </row>
    <row r="3486" spans="15:18" x14ac:dyDescent="0.25">
      <c r="O3486"/>
      <c r="P3486" s="29"/>
      <c r="R3486"/>
    </row>
    <row r="3487" spans="15:18" x14ac:dyDescent="0.25">
      <c r="O3487"/>
      <c r="P3487" s="29"/>
      <c r="R3487"/>
    </row>
    <row r="3488" spans="15:18" x14ac:dyDescent="0.25">
      <c r="O3488"/>
      <c r="P3488" s="29"/>
      <c r="R3488"/>
    </row>
    <row r="3489" spans="15:18" x14ac:dyDescent="0.25">
      <c r="O3489"/>
      <c r="P3489" s="29"/>
      <c r="R3489"/>
    </row>
    <row r="3490" spans="15:18" x14ac:dyDescent="0.25">
      <c r="O3490"/>
      <c r="P3490" s="29"/>
      <c r="R3490"/>
    </row>
    <row r="3491" spans="15:18" x14ac:dyDescent="0.25">
      <c r="O3491"/>
      <c r="P3491" s="29"/>
      <c r="R3491"/>
    </row>
    <row r="3492" spans="15:18" x14ac:dyDescent="0.25">
      <c r="O3492"/>
      <c r="P3492" s="29"/>
      <c r="R3492"/>
    </row>
    <row r="3493" spans="15:18" x14ac:dyDescent="0.25">
      <c r="O3493"/>
      <c r="P3493" s="29"/>
      <c r="R3493"/>
    </row>
    <row r="3494" spans="15:18" x14ac:dyDescent="0.25">
      <c r="O3494"/>
      <c r="P3494" s="29"/>
      <c r="R3494"/>
    </row>
    <row r="3495" spans="15:18" x14ac:dyDescent="0.25">
      <c r="O3495"/>
      <c r="P3495" s="29"/>
      <c r="R3495"/>
    </row>
    <row r="3496" spans="15:18" x14ac:dyDescent="0.25">
      <c r="O3496"/>
      <c r="P3496" s="29"/>
      <c r="R3496"/>
    </row>
    <row r="3497" spans="15:18" x14ac:dyDescent="0.25">
      <c r="O3497"/>
      <c r="P3497" s="29"/>
      <c r="R3497"/>
    </row>
    <row r="3498" spans="15:18" x14ac:dyDescent="0.25">
      <c r="O3498"/>
      <c r="P3498" s="29"/>
      <c r="R3498"/>
    </row>
    <row r="3499" spans="15:18" x14ac:dyDescent="0.25">
      <c r="O3499"/>
      <c r="P3499" s="29"/>
      <c r="R3499"/>
    </row>
    <row r="3500" spans="15:18" x14ac:dyDescent="0.25">
      <c r="O3500"/>
      <c r="P3500" s="29"/>
      <c r="R3500"/>
    </row>
    <row r="3501" spans="15:18" x14ac:dyDescent="0.25">
      <c r="O3501"/>
      <c r="P3501" s="29"/>
      <c r="R3501"/>
    </row>
    <row r="3502" spans="15:18" x14ac:dyDescent="0.25">
      <c r="O3502"/>
      <c r="P3502" s="29"/>
      <c r="R3502"/>
    </row>
    <row r="3503" spans="15:18" x14ac:dyDescent="0.25">
      <c r="O3503"/>
      <c r="P3503" s="29"/>
      <c r="R3503"/>
    </row>
    <row r="3504" spans="15:18" x14ac:dyDescent="0.25">
      <c r="O3504"/>
      <c r="P3504" s="29"/>
      <c r="R3504"/>
    </row>
    <row r="3505" spans="15:18" x14ac:dyDescent="0.25">
      <c r="O3505"/>
      <c r="P3505" s="29"/>
      <c r="R3505"/>
    </row>
    <row r="3506" spans="15:18" x14ac:dyDescent="0.25">
      <c r="O3506"/>
      <c r="P3506" s="29"/>
      <c r="R3506"/>
    </row>
    <row r="3507" spans="15:18" x14ac:dyDescent="0.25">
      <c r="O3507"/>
      <c r="P3507" s="29"/>
      <c r="R3507"/>
    </row>
    <row r="3508" spans="15:18" x14ac:dyDescent="0.25">
      <c r="O3508"/>
      <c r="P3508" s="29"/>
      <c r="R3508"/>
    </row>
    <row r="3509" spans="15:18" x14ac:dyDescent="0.25">
      <c r="O3509"/>
      <c r="P3509" s="29"/>
      <c r="R3509"/>
    </row>
    <row r="3510" spans="15:18" x14ac:dyDescent="0.25">
      <c r="O3510"/>
      <c r="P3510" s="29"/>
      <c r="R3510"/>
    </row>
    <row r="3511" spans="15:18" x14ac:dyDescent="0.25">
      <c r="O3511"/>
      <c r="P3511" s="29"/>
      <c r="R3511"/>
    </row>
    <row r="3512" spans="15:18" x14ac:dyDescent="0.25">
      <c r="O3512"/>
      <c r="P3512" s="29"/>
      <c r="R3512"/>
    </row>
    <row r="3513" spans="15:18" x14ac:dyDescent="0.25">
      <c r="O3513"/>
      <c r="P3513" s="29"/>
      <c r="R3513"/>
    </row>
    <row r="3514" spans="15:18" x14ac:dyDescent="0.25">
      <c r="O3514"/>
      <c r="P3514" s="29"/>
      <c r="R3514"/>
    </row>
    <row r="3515" spans="15:18" x14ac:dyDescent="0.25">
      <c r="O3515"/>
      <c r="P3515" s="29"/>
      <c r="R3515"/>
    </row>
    <row r="3516" spans="15:18" x14ac:dyDescent="0.25">
      <c r="O3516"/>
      <c r="P3516" s="29"/>
      <c r="R3516"/>
    </row>
    <row r="3517" spans="15:18" x14ac:dyDescent="0.25">
      <c r="O3517"/>
      <c r="P3517" s="29"/>
      <c r="R3517"/>
    </row>
    <row r="3518" spans="15:18" x14ac:dyDescent="0.25">
      <c r="O3518"/>
      <c r="P3518" s="29"/>
      <c r="R3518"/>
    </row>
    <row r="3519" spans="15:18" x14ac:dyDescent="0.25">
      <c r="O3519"/>
      <c r="P3519" s="29"/>
      <c r="R3519"/>
    </row>
    <row r="3520" spans="15:18" x14ac:dyDescent="0.25">
      <c r="O3520"/>
      <c r="P3520" s="29"/>
      <c r="R3520"/>
    </row>
    <row r="3521" spans="15:18" x14ac:dyDescent="0.25">
      <c r="O3521"/>
      <c r="P3521" s="29"/>
      <c r="R3521"/>
    </row>
    <row r="3522" spans="15:18" x14ac:dyDescent="0.25">
      <c r="O3522"/>
      <c r="P3522" s="29"/>
      <c r="R3522"/>
    </row>
    <row r="3523" spans="15:18" x14ac:dyDescent="0.25">
      <c r="O3523"/>
      <c r="P3523" s="29"/>
      <c r="R3523"/>
    </row>
    <row r="3524" spans="15:18" x14ac:dyDescent="0.25">
      <c r="O3524"/>
      <c r="P3524" s="29"/>
      <c r="R3524"/>
    </row>
    <row r="3525" spans="15:18" x14ac:dyDescent="0.25">
      <c r="O3525"/>
      <c r="P3525" s="29"/>
      <c r="R3525"/>
    </row>
    <row r="3526" spans="15:18" x14ac:dyDescent="0.25">
      <c r="O3526"/>
      <c r="P3526" s="29"/>
      <c r="R3526"/>
    </row>
    <row r="3527" spans="15:18" x14ac:dyDescent="0.25">
      <c r="O3527"/>
      <c r="P3527" s="29"/>
      <c r="R3527"/>
    </row>
    <row r="3528" spans="15:18" x14ac:dyDescent="0.25">
      <c r="O3528"/>
      <c r="P3528" s="29"/>
      <c r="R3528"/>
    </row>
    <row r="3529" spans="15:18" x14ac:dyDescent="0.25">
      <c r="O3529"/>
      <c r="P3529" s="29"/>
      <c r="R3529"/>
    </row>
    <row r="3530" spans="15:18" x14ac:dyDescent="0.25">
      <c r="O3530"/>
      <c r="P3530" s="29"/>
      <c r="R3530"/>
    </row>
    <row r="3531" spans="15:18" x14ac:dyDescent="0.25">
      <c r="O3531"/>
      <c r="P3531" s="29"/>
      <c r="R3531"/>
    </row>
    <row r="3532" spans="15:18" x14ac:dyDescent="0.25">
      <c r="O3532"/>
      <c r="P3532" s="29"/>
      <c r="R3532"/>
    </row>
    <row r="3533" spans="15:18" x14ac:dyDescent="0.25">
      <c r="O3533"/>
      <c r="P3533" s="29"/>
      <c r="R3533"/>
    </row>
    <row r="3534" spans="15:18" x14ac:dyDescent="0.25">
      <c r="O3534"/>
      <c r="P3534" s="29"/>
      <c r="R3534"/>
    </row>
    <row r="3535" spans="15:18" x14ac:dyDescent="0.25">
      <c r="O3535"/>
      <c r="P3535" s="29"/>
      <c r="R3535"/>
    </row>
    <row r="3536" spans="15:18" x14ac:dyDescent="0.25">
      <c r="O3536"/>
      <c r="P3536" s="29"/>
      <c r="R3536"/>
    </row>
    <row r="3537" spans="15:18" x14ac:dyDescent="0.25">
      <c r="O3537"/>
      <c r="P3537" s="29"/>
      <c r="R3537"/>
    </row>
    <row r="3538" spans="15:18" x14ac:dyDescent="0.25">
      <c r="O3538"/>
      <c r="P3538" s="29"/>
      <c r="R3538"/>
    </row>
    <row r="3539" spans="15:18" x14ac:dyDescent="0.25">
      <c r="O3539"/>
      <c r="P3539" s="29"/>
      <c r="R3539"/>
    </row>
    <row r="3540" spans="15:18" x14ac:dyDescent="0.25">
      <c r="O3540"/>
      <c r="P3540" s="29"/>
      <c r="R3540"/>
    </row>
    <row r="3541" spans="15:18" x14ac:dyDescent="0.25">
      <c r="O3541"/>
      <c r="P3541" s="29"/>
      <c r="R3541"/>
    </row>
    <row r="3542" spans="15:18" x14ac:dyDescent="0.25">
      <c r="O3542"/>
      <c r="P3542" s="29"/>
      <c r="R3542"/>
    </row>
    <row r="3543" spans="15:18" x14ac:dyDescent="0.25">
      <c r="O3543"/>
      <c r="P3543" s="29"/>
      <c r="R3543"/>
    </row>
    <row r="3544" spans="15:18" x14ac:dyDescent="0.25">
      <c r="O3544"/>
      <c r="P3544" s="29"/>
      <c r="R3544"/>
    </row>
    <row r="3545" spans="15:18" x14ac:dyDescent="0.25">
      <c r="O3545"/>
      <c r="P3545" s="29"/>
      <c r="R3545"/>
    </row>
    <row r="3546" spans="15:18" x14ac:dyDescent="0.25">
      <c r="O3546"/>
      <c r="P3546" s="29"/>
      <c r="R3546"/>
    </row>
    <row r="3547" spans="15:18" x14ac:dyDescent="0.25">
      <c r="O3547"/>
      <c r="P3547" s="29"/>
      <c r="R3547"/>
    </row>
    <row r="3548" spans="15:18" x14ac:dyDescent="0.25">
      <c r="O3548"/>
      <c r="P3548" s="29"/>
      <c r="R3548"/>
    </row>
    <row r="3549" spans="15:18" x14ac:dyDescent="0.25">
      <c r="O3549"/>
      <c r="P3549" s="29"/>
      <c r="R3549"/>
    </row>
    <row r="3550" spans="15:18" x14ac:dyDescent="0.25">
      <c r="O3550"/>
      <c r="P3550" s="29"/>
      <c r="R3550"/>
    </row>
    <row r="3551" spans="15:18" x14ac:dyDescent="0.25">
      <c r="O3551"/>
      <c r="P3551" s="29"/>
      <c r="R3551"/>
    </row>
    <row r="3552" spans="15:18" x14ac:dyDescent="0.25">
      <c r="O3552"/>
      <c r="P3552" s="29"/>
      <c r="R3552"/>
    </row>
    <row r="3553" spans="15:18" x14ac:dyDescent="0.25">
      <c r="O3553"/>
      <c r="P3553" s="29"/>
      <c r="R3553"/>
    </row>
    <row r="3554" spans="15:18" x14ac:dyDescent="0.25">
      <c r="O3554"/>
      <c r="P3554" s="29"/>
      <c r="R3554"/>
    </row>
    <row r="3555" spans="15:18" x14ac:dyDescent="0.25">
      <c r="O3555"/>
      <c r="P3555" s="29"/>
      <c r="R3555"/>
    </row>
    <row r="3556" spans="15:18" x14ac:dyDescent="0.25">
      <c r="O3556"/>
      <c r="P3556" s="29"/>
      <c r="R3556"/>
    </row>
    <row r="3557" spans="15:18" x14ac:dyDescent="0.25">
      <c r="O3557"/>
      <c r="P3557" s="29"/>
      <c r="R3557"/>
    </row>
    <row r="3558" spans="15:18" x14ac:dyDescent="0.25">
      <c r="O3558"/>
      <c r="P3558" s="29"/>
      <c r="R3558"/>
    </row>
    <row r="3559" spans="15:18" x14ac:dyDescent="0.25">
      <c r="O3559"/>
      <c r="P3559" s="29"/>
      <c r="R3559"/>
    </row>
    <row r="3560" spans="15:18" x14ac:dyDescent="0.25">
      <c r="O3560"/>
      <c r="P3560" s="29"/>
      <c r="R3560"/>
    </row>
    <row r="3561" spans="15:18" x14ac:dyDescent="0.25">
      <c r="O3561"/>
      <c r="P3561" s="29"/>
      <c r="R3561"/>
    </row>
    <row r="3562" spans="15:18" x14ac:dyDescent="0.25">
      <c r="O3562"/>
      <c r="P3562" s="29"/>
      <c r="R3562"/>
    </row>
    <row r="3563" spans="15:18" x14ac:dyDescent="0.25">
      <c r="O3563"/>
      <c r="P3563" s="29"/>
      <c r="R3563"/>
    </row>
    <row r="3564" spans="15:18" x14ac:dyDescent="0.25">
      <c r="O3564"/>
      <c r="P3564" s="29"/>
      <c r="R3564"/>
    </row>
    <row r="3565" spans="15:18" x14ac:dyDescent="0.25">
      <c r="O3565"/>
      <c r="P3565" s="29"/>
      <c r="R3565"/>
    </row>
    <row r="3566" spans="15:18" x14ac:dyDescent="0.25">
      <c r="O3566"/>
      <c r="P3566" s="29"/>
      <c r="R3566"/>
    </row>
    <row r="3567" spans="15:18" x14ac:dyDescent="0.25">
      <c r="O3567"/>
      <c r="P3567" s="29"/>
      <c r="R3567"/>
    </row>
    <row r="3568" spans="15:18" x14ac:dyDescent="0.25">
      <c r="O3568"/>
      <c r="P3568" s="29"/>
      <c r="R3568"/>
    </row>
    <row r="3569" spans="15:18" x14ac:dyDescent="0.25">
      <c r="O3569"/>
      <c r="P3569" s="29"/>
      <c r="R3569"/>
    </row>
    <row r="3570" spans="15:18" x14ac:dyDescent="0.25">
      <c r="O3570"/>
      <c r="P3570" s="29"/>
      <c r="R3570"/>
    </row>
    <row r="3571" spans="15:18" x14ac:dyDescent="0.25">
      <c r="O3571"/>
      <c r="P3571" s="29"/>
      <c r="R3571"/>
    </row>
    <row r="3572" spans="15:18" x14ac:dyDescent="0.25">
      <c r="O3572"/>
      <c r="P3572" s="29"/>
      <c r="R3572"/>
    </row>
    <row r="3573" spans="15:18" x14ac:dyDescent="0.25">
      <c r="O3573"/>
      <c r="P3573" s="29"/>
      <c r="R3573"/>
    </row>
    <row r="3574" spans="15:18" x14ac:dyDescent="0.25">
      <c r="O3574"/>
      <c r="P3574" s="29"/>
      <c r="R3574"/>
    </row>
    <row r="3575" spans="15:18" x14ac:dyDescent="0.25">
      <c r="O3575"/>
      <c r="P3575" s="29"/>
      <c r="R3575"/>
    </row>
    <row r="3576" spans="15:18" x14ac:dyDescent="0.25">
      <c r="O3576"/>
      <c r="P3576" s="29"/>
      <c r="R3576"/>
    </row>
    <row r="3577" spans="15:18" x14ac:dyDescent="0.25">
      <c r="O3577"/>
      <c r="P3577" s="29"/>
      <c r="R3577"/>
    </row>
    <row r="3578" spans="15:18" x14ac:dyDescent="0.25">
      <c r="O3578"/>
      <c r="P3578" s="29"/>
      <c r="R3578"/>
    </row>
    <row r="3579" spans="15:18" x14ac:dyDescent="0.25">
      <c r="O3579"/>
      <c r="P3579" s="29"/>
      <c r="R3579"/>
    </row>
    <row r="3580" spans="15:18" x14ac:dyDescent="0.25">
      <c r="O3580"/>
      <c r="P3580" s="29"/>
      <c r="R3580"/>
    </row>
    <row r="3581" spans="15:18" x14ac:dyDescent="0.25">
      <c r="O3581"/>
      <c r="P3581" s="29"/>
      <c r="R3581"/>
    </row>
    <row r="3582" spans="15:18" x14ac:dyDescent="0.25">
      <c r="O3582"/>
      <c r="P3582" s="29"/>
      <c r="R3582"/>
    </row>
    <row r="3583" spans="15:18" x14ac:dyDescent="0.25">
      <c r="O3583"/>
      <c r="P3583" s="29"/>
      <c r="R3583"/>
    </row>
    <row r="3584" spans="15:18" x14ac:dyDescent="0.25">
      <c r="O3584"/>
      <c r="P3584" s="29"/>
      <c r="R3584"/>
    </row>
    <row r="3585" spans="15:18" x14ac:dyDescent="0.25">
      <c r="O3585"/>
      <c r="P3585" s="29"/>
      <c r="R3585"/>
    </row>
    <row r="3586" spans="15:18" x14ac:dyDescent="0.25">
      <c r="O3586"/>
      <c r="P3586" s="29"/>
      <c r="R3586"/>
    </row>
    <row r="3587" spans="15:18" x14ac:dyDescent="0.25">
      <c r="O3587"/>
      <c r="P3587" s="29"/>
      <c r="R3587"/>
    </row>
    <row r="3588" spans="15:18" x14ac:dyDescent="0.25">
      <c r="O3588"/>
      <c r="P3588" s="29"/>
      <c r="R3588"/>
    </row>
    <row r="3589" spans="15:18" x14ac:dyDescent="0.25">
      <c r="O3589"/>
      <c r="P3589" s="29"/>
      <c r="R3589"/>
    </row>
    <row r="3590" spans="15:18" x14ac:dyDescent="0.25">
      <c r="O3590"/>
      <c r="P3590" s="29"/>
      <c r="R3590"/>
    </row>
    <row r="3591" spans="15:18" x14ac:dyDescent="0.25">
      <c r="O3591"/>
      <c r="P3591" s="29"/>
      <c r="R3591"/>
    </row>
    <row r="3592" spans="15:18" x14ac:dyDescent="0.25">
      <c r="O3592"/>
      <c r="P3592" s="29"/>
      <c r="R3592"/>
    </row>
    <row r="3593" spans="15:18" x14ac:dyDescent="0.25">
      <c r="O3593"/>
      <c r="P3593" s="29"/>
      <c r="R3593"/>
    </row>
    <row r="3594" spans="15:18" x14ac:dyDescent="0.25">
      <c r="O3594"/>
      <c r="P3594" s="29"/>
      <c r="R3594"/>
    </row>
    <row r="3595" spans="15:18" x14ac:dyDescent="0.25">
      <c r="O3595"/>
      <c r="P3595" s="29"/>
      <c r="R3595"/>
    </row>
    <row r="3596" spans="15:18" x14ac:dyDescent="0.25">
      <c r="O3596"/>
      <c r="P3596" s="29"/>
      <c r="R3596"/>
    </row>
    <row r="3597" spans="15:18" x14ac:dyDescent="0.25">
      <c r="O3597"/>
      <c r="P3597" s="29"/>
      <c r="R3597"/>
    </row>
    <row r="3598" spans="15:18" x14ac:dyDescent="0.25">
      <c r="O3598"/>
      <c r="P3598" s="29"/>
      <c r="R3598"/>
    </row>
    <row r="3599" spans="15:18" x14ac:dyDescent="0.25">
      <c r="O3599"/>
      <c r="P3599" s="29"/>
      <c r="R3599"/>
    </row>
    <row r="3600" spans="15:18" x14ac:dyDescent="0.25">
      <c r="O3600"/>
      <c r="P3600" s="29"/>
      <c r="R3600"/>
    </row>
    <row r="3601" spans="15:18" x14ac:dyDescent="0.25">
      <c r="O3601"/>
      <c r="P3601" s="29"/>
      <c r="R3601"/>
    </row>
    <row r="3602" spans="15:18" x14ac:dyDescent="0.25">
      <c r="O3602"/>
      <c r="P3602" s="29"/>
      <c r="R3602"/>
    </row>
    <row r="3603" spans="15:18" x14ac:dyDescent="0.25">
      <c r="O3603"/>
      <c r="P3603" s="29"/>
      <c r="R3603"/>
    </row>
    <row r="3604" spans="15:18" x14ac:dyDescent="0.25">
      <c r="O3604"/>
      <c r="P3604" s="29"/>
      <c r="R3604"/>
    </row>
    <row r="3605" spans="15:18" x14ac:dyDescent="0.25">
      <c r="O3605"/>
      <c r="P3605" s="29"/>
      <c r="R3605"/>
    </row>
    <row r="3606" spans="15:18" x14ac:dyDescent="0.25">
      <c r="O3606"/>
      <c r="P3606" s="29"/>
      <c r="R3606"/>
    </row>
    <row r="3607" spans="15:18" x14ac:dyDescent="0.25">
      <c r="O3607"/>
      <c r="P3607" s="29"/>
      <c r="R3607"/>
    </row>
    <row r="3608" spans="15:18" x14ac:dyDescent="0.25">
      <c r="O3608"/>
      <c r="P3608" s="29"/>
      <c r="R3608"/>
    </row>
    <row r="3609" spans="15:18" x14ac:dyDescent="0.25">
      <c r="O3609"/>
      <c r="P3609" s="29"/>
      <c r="R3609"/>
    </row>
    <row r="3610" spans="15:18" x14ac:dyDescent="0.25">
      <c r="O3610"/>
      <c r="P3610" s="29"/>
      <c r="R3610"/>
    </row>
    <row r="3611" spans="15:18" x14ac:dyDescent="0.25">
      <c r="O3611"/>
      <c r="P3611" s="29"/>
      <c r="R3611"/>
    </row>
    <row r="3612" spans="15:18" x14ac:dyDescent="0.25">
      <c r="O3612"/>
      <c r="P3612" s="29"/>
      <c r="R3612"/>
    </row>
    <row r="3613" spans="15:18" x14ac:dyDescent="0.25">
      <c r="O3613"/>
      <c r="P3613" s="29"/>
      <c r="R3613"/>
    </row>
    <row r="3614" spans="15:18" x14ac:dyDescent="0.25">
      <c r="O3614"/>
      <c r="P3614" s="29"/>
      <c r="R3614"/>
    </row>
    <row r="3615" spans="15:18" x14ac:dyDescent="0.25">
      <c r="O3615"/>
      <c r="P3615" s="29"/>
      <c r="R3615"/>
    </row>
    <row r="3616" spans="15:18" x14ac:dyDescent="0.25">
      <c r="O3616"/>
      <c r="P3616" s="29"/>
      <c r="R3616"/>
    </row>
    <row r="3617" spans="15:18" x14ac:dyDescent="0.25">
      <c r="O3617"/>
      <c r="P3617" s="29"/>
      <c r="R3617"/>
    </row>
    <row r="3618" spans="15:18" x14ac:dyDescent="0.25">
      <c r="O3618"/>
      <c r="P3618" s="29"/>
      <c r="R3618"/>
    </row>
    <row r="3619" spans="15:18" x14ac:dyDescent="0.25">
      <c r="O3619"/>
      <c r="P3619" s="29"/>
      <c r="R3619"/>
    </row>
    <row r="3620" spans="15:18" x14ac:dyDescent="0.25">
      <c r="O3620"/>
      <c r="P3620" s="29"/>
      <c r="R3620"/>
    </row>
    <row r="3621" spans="15:18" x14ac:dyDescent="0.25">
      <c r="O3621"/>
      <c r="P3621" s="29"/>
      <c r="R3621"/>
    </row>
    <row r="3622" spans="15:18" x14ac:dyDescent="0.25">
      <c r="O3622"/>
      <c r="P3622" s="29"/>
      <c r="R3622"/>
    </row>
    <row r="3623" spans="15:18" x14ac:dyDescent="0.25">
      <c r="O3623"/>
      <c r="P3623" s="29"/>
      <c r="R3623"/>
    </row>
    <row r="3624" spans="15:18" x14ac:dyDescent="0.25">
      <c r="O3624"/>
      <c r="P3624" s="29"/>
      <c r="R3624"/>
    </row>
    <row r="3625" spans="15:18" x14ac:dyDescent="0.25">
      <c r="O3625"/>
      <c r="P3625" s="29"/>
      <c r="R3625"/>
    </row>
    <row r="3626" spans="15:18" x14ac:dyDescent="0.25">
      <c r="O3626"/>
      <c r="P3626" s="29"/>
      <c r="R3626"/>
    </row>
    <row r="3627" spans="15:18" x14ac:dyDescent="0.25">
      <c r="O3627"/>
      <c r="P3627" s="29"/>
      <c r="R3627"/>
    </row>
    <row r="3628" spans="15:18" x14ac:dyDescent="0.25">
      <c r="O3628"/>
      <c r="P3628" s="29"/>
      <c r="R3628"/>
    </row>
    <row r="3629" spans="15:18" x14ac:dyDescent="0.25">
      <c r="O3629"/>
      <c r="P3629" s="29"/>
      <c r="R3629"/>
    </row>
    <row r="3630" spans="15:18" x14ac:dyDescent="0.25">
      <c r="O3630"/>
      <c r="P3630" s="29"/>
      <c r="R3630"/>
    </row>
    <row r="3631" spans="15:18" x14ac:dyDescent="0.25">
      <c r="O3631"/>
      <c r="P3631" s="29"/>
      <c r="R3631"/>
    </row>
    <row r="3632" spans="15:18" x14ac:dyDescent="0.25">
      <c r="O3632"/>
      <c r="P3632" s="29"/>
      <c r="R3632"/>
    </row>
    <row r="3633" spans="15:18" x14ac:dyDescent="0.25">
      <c r="O3633"/>
      <c r="P3633" s="29"/>
      <c r="R3633"/>
    </row>
    <row r="3634" spans="15:18" x14ac:dyDescent="0.25">
      <c r="O3634"/>
      <c r="P3634" s="29"/>
      <c r="R3634"/>
    </row>
    <row r="3635" spans="15:18" x14ac:dyDescent="0.25">
      <c r="O3635"/>
      <c r="P3635" s="29"/>
      <c r="R3635"/>
    </row>
    <row r="3636" spans="15:18" x14ac:dyDescent="0.25">
      <c r="O3636"/>
      <c r="P3636" s="29"/>
      <c r="R3636"/>
    </row>
    <row r="3637" spans="15:18" x14ac:dyDescent="0.25">
      <c r="O3637"/>
      <c r="P3637" s="29"/>
      <c r="R3637"/>
    </row>
    <row r="3638" spans="15:18" x14ac:dyDescent="0.25">
      <c r="O3638"/>
      <c r="P3638" s="29"/>
      <c r="R3638"/>
    </row>
    <row r="3639" spans="15:18" x14ac:dyDescent="0.25">
      <c r="O3639"/>
      <c r="P3639" s="29"/>
      <c r="R3639"/>
    </row>
    <row r="3640" spans="15:18" x14ac:dyDescent="0.25">
      <c r="O3640"/>
      <c r="P3640" s="29"/>
      <c r="R3640"/>
    </row>
    <row r="3641" spans="15:18" x14ac:dyDescent="0.25">
      <c r="O3641"/>
      <c r="P3641" s="29"/>
      <c r="R3641"/>
    </row>
    <row r="3642" spans="15:18" x14ac:dyDescent="0.25">
      <c r="O3642"/>
      <c r="P3642" s="29"/>
      <c r="R3642"/>
    </row>
    <row r="3643" spans="15:18" x14ac:dyDescent="0.25">
      <c r="O3643"/>
      <c r="P3643" s="29"/>
      <c r="R3643"/>
    </row>
    <row r="3644" spans="15:18" x14ac:dyDescent="0.25">
      <c r="O3644"/>
      <c r="P3644" s="29"/>
      <c r="R3644"/>
    </row>
    <row r="3645" spans="15:18" x14ac:dyDescent="0.25">
      <c r="O3645"/>
      <c r="P3645" s="29"/>
      <c r="R3645"/>
    </row>
    <row r="3646" spans="15:18" x14ac:dyDescent="0.25">
      <c r="O3646"/>
      <c r="P3646" s="29"/>
      <c r="R3646"/>
    </row>
    <row r="3647" spans="15:18" x14ac:dyDescent="0.25">
      <c r="O3647"/>
      <c r="P3647" s="29"/>
      <c r="R3647"/>
    </row>
    <row r="3648" spans="15:18" x14ac:dyDescent="0.25">
      <c r="O3648"/>
      <c r="P3648" s="29"/>
      <c r="R3648"/>
    </row>
    <row r="3649" spans="15:18" x14ac:dyDescent="0.25">
      <c r="O3649"/>
      <c r="P3649" s="29"/>
      <c r="R3649"/>
    </row>
    <row r="3650" spans="15:18" x14ac:dyDescent="0.25">
      <c r="O3650"/>
      <c r="P3650" s="29"/>
      <c r="R3650"/>
    </row>
    <row r="3651" spans="15:18" x14ac:dyDescent="0.25">
      <c r="O3651"/>
      <c r="P3651" s="29"/>
      <c r="R3651"/>
    </row>
    <row r="3652" spans="15:18" x14ac:dyDescent="0.25">
      <c r="O3652"/>
      <c r="P3652" s="29"/>
      <c r="R3652"/>
    </row>
    <row r="3653" spans="15:18" x14ac:dyDescent="0.25">
      <c r="O3653"/>
      <c r="P3653" s="29"/>
      <c r="R3653"/>
    </row>
    <row r="3654" spans="15:18" x14ac:dyDescent="0.25">
      <c r="O3654"/>
      <c r="P3654" s="29"/>
      <c r="R3654"/>
    </row>
    <row r="3655" spans="15:18" x14ac:dyDescent="0.25">
      <c r="O3655"/>
      <c r="P3655" s="29"/>
      <c r="R3655"/>
    </row>
    <row r="3656" spans="15:18" x14ac:dyDescent="0.25">
      <c r="O3656"/>
      <c r="P3656" s="29"/>
      <c r="R3656"/>
    </row>
    <row r="3657" spans="15:18" x14ac:dyDescent="0.25">
      <c r="O3657"/>
      <c r="P3657" s="29"/>
      <c r="R3657"/>
    </row>
    <row r="3658" spans="15:18" x14ac:dyDescent="0.25">
      <c r="O3658"/>
      <c r="P3658" s="29"/>
      <c r="R3658"/>
    </row>
    <row r="3659" spans="15:18" x14ac:dyDescent="0.25">
      <c r="O3659"/>
      <c r="P3659" s="29"/>
      <c r="R3659"/>
    </row>
    <row r="3660" spans="15:18" x14ac:dyDescent="0.25">
      <c r="O3660"/>
      <c r="P3660" s="29"/>
      <c r="R3660"/>
    </row>
    <row r="3661" spans="15:18" x14ac:dyDescent="0.25">
      <c r="O3661"/>
      <c r="P3661" s="29"/>
      <c r="R3661"/>
    </row>
    <row r="3662" spans="15:18" x14ac:dyDescent="0.25">
      <c r="O3662"/>
      <c r="P3662" s="29"/>
      <c r="R3662"/>
    </row>
    <row r="3663" spans="15:18" x14ac:dyDescent="0.25">
      <c r="O3663"/>
      <c r="P3663" s="29"/>
      <c r="R3663"/>
    </row>
    <row r="3664" spans="15:18" x14ac:dyDescent="0.25">
      <c r="O3664"/>
      <c r="P3664" s="29"/>
      <c r="R3664"/>
    </row>
    <row r="3665" spans="15:18" x14ac:dyDescent="0.25">
      <c r="O3665"/>
      <c r="P3665" s="29"/>
      <c r="R3665"/>
    </row>
    <row r="3666" spans="15:18" x14ac:dyDescent="0.25">
      <c r="O3666"/>
      <c r="P3666" s="29"/>
      <c r="R3666"/>
    </row>
    <row r="3667" spans="15:18" x14ac:dyDescent="0.25">
      <c r="O3667"/>
      <c r="P3667" s="29"/>
      <c r="R3667"/>
    </row>
    <row r="3668" spans="15:18" x14ac:dyDescent="0.25">
      <c r="O3668"/>
      <c r="P3668" s="29"/>
      <c r="R3668"/>
    </row>
    <row r="3669" spans="15:18" x14ac:dyDescent="0.25">
      <c r="O3669"/>
      <c r="P3669" s="29"/>
      <c r="R3669"/>
    </row>
    <row r="3670" spans="15:18" x14ac:dyDescent="0.25">
      <c r="O3670"/>
      <c r="P3670" s="29"/>
      <c r="R3670"/>
    </row>
    <row r="3671" spans="15:18" x14ac:dyDescent="0.25">
      <c r="O3671"/>
      <c r="P3671" s="29"/>
      <c r="R3671"/>
    </row>
    <row r="3672" spans="15:18" x14ac:dyDescent="0.25">
      <c r="O3672"/>
      <c r="P3672" s="29"/>
      <c r="R3672"/>
    </row>
    <row r="3673" spans="15:18" x14ac:dyDescent="0.25">
      <c r="O3673"/>
      <c r="P3673" s="29"/>
      <c r="R3673"/>
    </row>
    <row r="3674" spans="15:18" x14ac:dyDescent="0.25">
      <c r="O3674"/>
      <c r="P3674" s="29"/>
      <c r="R3674"/>
    </row>
    <row r="3675" spans="15:18" x14ac:dyDescent="0.25">
      <c r="O3675"/>
      <c r="P3675" s="29"/>
      <c r="R3675"/>
    </row>
    <row r="3676" spans="15:18" x14ac:dyDescent="0.25">
      <c r="O3676"/>
      <c r="P3676" s="29"/>
      <c r="R3676"/>
    </row>
    <row r="3677" spans="15:18" x14ac:dyDescent="0.25">
      <c r="O3677"/>
      <c r="P3677" s="29"/>
      <c r="R3677"/>
    </row>
    <row r="3678" spans="15:18" x14ac:dyDescent="0.25">
      <c r="O3678"/>
      <c r="P3678" s="29"/>
      <c r="R3678"/>
    </row>
    <row r="3679" spans="15:18" x14ac:dyDescent="0.25">
      <c r="O3679"/>
      <c r="P3679" s="29"/>
      <c r="R3679"/>
    </row>
    <row r="3680" spans="15:18" x14ac:dyDescent="0.25">
      <c r="O3680"/>
      <c r="P3680" s="29"/>
      <c r="R3680"/>
    </row>
    <row r="3681" spans="15:18" x14ac:dyDescent="0.25">
      <c r="O3681"/>
      <c r="P3681" s="29"/>
      <c r="R3681"/>
    </row>
    <row r="3682" spans="15:18" x14ac:dyDescent="0.25">
      <c r="O3682"/>
      <c r="P3682" s="29"/>
      <c r="R3682"/>
    </row>
    <row r="3683" spans="15:18" x14ac:dyDescent="0.25">
      <c r="O3683"/>
      <c r="P3683" s="29"/>
      <c r="R3683"/>
    </row>
    <row r="3684" spans="15:18" x14ac:dyDescent="0.25">
      <c r="O3684"/>
      <c r="P3684" s="29"/>
      <c r="R3684"/>
    </row>
    <row r="3685" spans="15:18" x14ac:dyDescent="0.25">
      <c r="O3685"/>
      <c r="P3685" s="29"/>
      <c r="R3685"/>
    </row>
    <row r="3686" spans="15:18" x14ac:dyDescent="0.25">
      <c r="O3686"/>
      <c r="P3686" s="29"/>
      <c r="R3686"/>
    </row>
    <row r="3687" spans="15:18" x14ac:dyDescent="0.25">
      <c r="O3687"/>
      <c r="P3687" s="29"/>
      <c r="R3687"/>
    </row>
    <row r="3688" spans="15:18" x14ac:dyDescent="0.25">
      <c r="O3688"/>
      <c r="P3688" s="29"/>
      <c r="R3688"/>
    </row>
    <row r="3689" spans="15:18" x14ac:dyDescent="0.25">
      <c r="O3689"/>
      <c r="P3689" s="29"/>
      <c r="R3689"/>
    </row>
    <row r="3690" spans="15:18" x14ac:dyDescent="0.25">
      <c r="O3690"/>
      <c r="P3690" s="29"/>
      <c r="R3690"/>
    </row>
    <row r="3691" spans="15:18" x14ac:dyDescent="0.25">
      <c r="O3691"/>
      <c r="P3691" s="29"/>
      <c r="R3691"/>
    </row>
    <row r="3692" spans="15:18" x14ac:dyDescent="0.25">
      <c r="O3692"/>
      <c r="P3692" s="29"/>
      <c r="R3692"/>
    </row>
    <row r="3693" spans="15:18" x14ac:dyDescent="0.25">
      <c r="O3693"/>
      <c r="P3693" s="29"/>
      <c r="R3693"/>
    </row>
    <row r="3694" spans="15:18" x14ac:dyDescent="0.25">
      <c r="O3694"/>
      <c r="P3694" s="29"/>
      <c r="R3694"/>
    </row>
    <row r="3695" spans="15:18" x14ac:dyDescent="0.25">
      <c r="O3695"/>
      <c r="P3695" s="29"/>
      <c r="R3695"/>
    </row>
    <row r="3696" spans="15:18" x14ac:dyDescent="0.25">
      <c r="O3696"/>
      <c r="P3696" s="29"/>
      <c r="R3696"/>
    </row>
    <row r="3697" spans="15:18" x14ac:dyDescent="0.25">
      <c r="O3697"/>
      <c r="P3697" s="29"/>
      <c r="R3697"/>
    </row>
    <row r="3698" spans="15:18" x14ac:dyDescent="0.25">
      <c r="O3698"/>
      <c r="P3698" s="29"/>
      <c r="R3698"/>
    </row>
    <row r="3699" spans="15:18" x14ac:dyDescent="0.25">
      <c r="O3699"/>
      <c r="P3699" s="29"/>
      <c r="R3699"/>
    </row>
    <row r="3700" spans="15:18" x14ac:dyDescent="0.25">
      <c r="O3700"/>
      <c r="P3700" s="29"/>
      <c r="R3700"/>
    </row>
    <row r="3701" spans="15:18" x14ac:dyDescent="0.25">
      <c r="O3701"/>
      <c r="P3701" s="29"/>
      <c r="R3701"/>
    </row>
    <row r="3702" spans="15:18" x14ac:dyDescent="0.25">
      <c r="O3702"/>
      <c r="P3702" s="29"/>
      <c r="R3702"/>
    </row>
    <row r="3703" spans="15:18" x14ac:dyDescent="0.25">
      <c r="O3703"/>
      <c r="P3703" s="29"/>
      <c r="R3703"/>
    </row>
    <row r="3704" spans="15:18" x14ac:dyDescent="0.25">
      <c r="O3704"/>
      <c r="P3704" s="29"/>
      <c r="R3704"/>
    </row>
    <row r="3705" spans="15:18" x14ac:dyDescent="0.25">
      <c r="O3705"/>
      <c r="P3705" s="29"/>
      <c r="R3705"/>
    </row>
    <row r="3706" spans="15:18" x14ac:dyDescent="0.25">
      <c r="O3706"/>
      <c r="P3706" s="29"/>
      <c r="R3706"/>
    </row>
    <row r="3707" spans="15:18" x14ac:dyDescent="0.25">
      <c r="O3707"/>
      <c r="P3707" s="29"/>
      <c r="R3707"/>
    </row>
    <row r="3708" spans="15:18" x14ac:dyDescent="0.25">
      <c r="O3708"/>
      <c r="P3708" s="29"/>
      <c r="R3708"/>
    </row>
    <row r="3709" spans="15:18" x14ac:dyDescent="0.25">
      <c r="O3709"/>
      <c r="P3709" s="29"/>
      <c r="R3709"/>
    </row>
    <row r="3710" spans="15:18" x14ac:dyDescent="0.25">
      <c r="O3710"/>
      <c r="P3710" s="29"/>
      <c r="R3710"/>
    </row>
    <row r="3711" spans="15:18" x14ac:dyDescent="0.25">
      <c r="O3711"/>
      <c r="P3711" s="29"/>
      <c r="R3711"/>
    </row>
    <row r="3712" spans="15:18" x14ac:dyDescent="0.25">
      <c r="O3712"/>
      <c r="P3712" s="29"/>
      <c r="R3712"/>
    </row>
    <row r="3713" spans="15:18" x14ac:dyDescent="0.25">
      <c r="O3713"/>
      <c r="P3713" s="29"/>
      <c r="R3713"/>
    </row>
    <row r="3714" spans="15:18" x14ac:dyDescent="0.25">
      <c r="O3714"/>
      <c r="P3714" s="29"/>
      <c r="R3714"/>
    </row>
    <row r="3715" spans="15:18" x14ac:dyDescent="0.25">
      <c r="O3715"/>
      <c r="P3715" s="29"/>
      <c r="R3715"/>
    </row>
    <row r="3716" spans="15:18" x14ac:dyDescent="0.25">
      <c r="O3716"/>
      <c r="P3716" s="29"/>
      <c r="R3716"/>
    </row>
    <row r="3717" spans="15:18" x14ac:dyDescent="0.25">
      <c r="O3717"/>
      <c r="P3717" s="29"/>
      <c r="R3717"/>
    </row>
    <row r="3718" spans="15:18" x14ac:dyDescent="0.25">
      <c r="O3718"/>
      <c r="P3718" s="29"/>
      <c r="R3718"/>
    </row>
    <row r="3719" spans="15:18" x14ac:dyDescent="0.25">
      <c r="O3719"/>
      <c r="P3719" s="29"/>
      <c r="R3719"/>
    </row>
    <row r="3720" spans="15:18" x14ac:dyDescent="0.25">
      <c r="O3720"/>
      <c r="P3720" s="29"/>
      <c r="R3720"/>
    </row>
    <row r="3721" spans="15:18" x14ac:dyDescent="0.25">
      <c r="O3721"/>
      <c r="P3721" s="29"/>
      <c r="R3721"/>
    </row>
    <row r="3722" spans="15:18" x14ac:dyDescent="0.25">
      <c r="O3722"/>
      <c r="P3722" s="29"/>
      <c r="R3722"/>
    </row>
    <row r="3723" spans="15:18" x14ac:dyDescent="0.25">
      <c r="O3723"/>
      <c r="P3723" s="29"/>
      <c r="R3723"/>
    </row>
    <row r="3724" spans="15:18" x14ac:dyDescent="0.25">
      <c r="O3724"/>
      <c r="P3724" s="29"/>
      <c r="R3724"/>
    </row>
    <row r="3725" spans="15:18" x14ac:dyDescent="0.25">
      <c r="O3725"/>
      <c r="P3725" s="29"/>
      <c r="R3725"/>
    </row>
    <row r="3726" spans="15:18" x14ac:dyDescent="0.25">
      <c r="O3726"/>
      <c r="P3726" s="29"/>
      <c r="R3726"/>
    </row>
    <row r="3727" spans="15:18" x14ac:dyDescent="0.25">
      <c r="O3727"/>
      <c r="P3727" s="29"/>
      <c r="R3727"/>
    </row>
    <row r="3728" spans="15:18" x14ac:dyDescent="0.25">
      <c r="O3728"/>
      <c r="P3728" s="29"/>
      <c r="R3728"/>
    </row>
    <row r="3729" spans="15:18" x14ac:dyDescent="0.25">
      <c r="O3729"/>
      <c r="P3729" s="29"/>
      <c r="R3729"/>
    </row>
    <row r="3730" spans="15:18" x14ac:dyDescent="0.25">
      <c r="O3730"/>
      <c r="P3730" s="29"/>
      <c r="R3730"/>
    </row>
    <row r="3731" spans="15:18" x14ac:dyDescent="0.25">
      <c r="O3731"/>
      <c r="P3731" s="29"/>
      <c r="R3731"/>
    </row>
    <row r="3732" spans="15:18" x14ac:dyDescent="0.25">
      <c r="O3732"/>
      <c r="P3732" s="29"/>
      <c r="R3732"/>
    </row>
    <row r="3733" spans="15:18" x14ac:dyDescent="0.25">
      <c r="O3733"/>
      <c r="P3733" s="29"/>
      <c r="R3733"/>
    </row>
    <row r="3734" spans="15:18" x14ac:dyDescent="0.25">
      <c r="O3734"/>
      <c r="P3734" s="29"/>
      <c r="R3734"/>
    </row>
    <row r="3735" spans="15:18" x14ac:dyDescent="0.25">
      <c r="O3735"/>
      <c r="P3735" s="29"/>
      <c r="R3735"/>
    </row>
    <row r="3736" spans="15:18" x14ac:dyDescent="0.25">
      <c r="O3736"/>
      <c r="P3736" s="29"/>
      <c r="R3736"/>
    </row>
    <row r="3737" spans="15:18" x14ac:dyDescent="0.25">
      <c r="O3737"/>
      <c r="P3737" s="29"/>
      <c r="R3737"/>
    </row>
    <row r="3738" spans="15:18" x14ac:dyDescent="0.25">
      <c r="O3738"/>
      <c r="P3738" s="29"/>
      <c r="R3738"/>
    </row>
    <row r="3739" spans="15:18" x14ac:dyDescent="0.25">
      <c r="O3739"/>
      <c r="P3739" s="29"/>
      <c r="R3739"/>
    </row>
    <row r="3740" spans="15:18" x14ac:dyDescent="0.25">
      <c r="O3740"/>
      <c r="P3740" s="29"/>
      <c r="R3740"/>
    </row>
    <row r="3741" spans="15:18" x14ac:dyDescent="0.25">
      <c r="O3741"/>
      <c r="P3741" s="29"/>
      <c r="R3741"/>
    </row>
    <row r="3742" spans="15:18" x14ac:dyDescent="0.25">
      <c r="O3742"/>
      <c r="P3742" s="29"/>
      <c r="R3742"/>
    </row>
    <row r="3743" spans="15:18" x14ac:dyDescent="0.25">
      <c r="O3743"/>
      <c r="P3743" s="29"/>
      <c r="R3743"/>
    </row>
    <row r="3744" spans="15:18" x14ac:dyDescent="0.25">
      <c r="O3744"/>
      <c r="P3744" s="29"/>
      <c r="R3744"/>
    </row>
    <row r="3745" spans="15:18" x14ac:dyDescent="0.25">
      <c r="O3745"/>
      <c r="P3745" s="29"/>
      <c r="R3745"/>
    </row>
    <row r="3746" spans="15:18" x14ac:dyDescent="0.25">
      <c r="O3746"/>
      <c r="P3746" s="29"/>
      <c r="R3746"/>
    </row>
    <row r="3747" spans="15:18" x14ac:dyDescent="0.25">
      <c r="O3747"/>
      <c r="P3747" s="29"/>
      <c r="R3747"/>
    </row>
    <row r="3748" spans="15:18" x14ac:dyDescent="0.25">
      <c r="O3748"/>
      <c r="P3748" s="29"/>
      <c r="R3748"/>
    </row>
    <row r="3749" spans="15:18" x14ac:dyDescent="0.25">
      <c r="O3749"/>
      <c r="P3749" s="29"/>
      <c r="R3749"/>
    </row>
    <row r="3750" spans="15:18" x14ac:dyDescent="0.25">
      <c r="O3750"/>
      <c r="P3750" s="29"/>
      <c r="R3750"/>
    </row>
    <row r="3751" spans="15:18" x14ac:dyDescent="0.25">
      <c r="O3751"/>
      <c r="P3751" s="29"/>
      <c r="R3751"/>
    </row>
    <row r="3752" spans="15:18" x14ac:dyDescent="0.25">
      <c r="O3752"/>
      <c r="P3752" s="29"/>
      <c r="R3752"/>
    </row>
    <row r="3753" spans="15:18" x14ac:dyDescent="0.25">
      <c r="O3753"/>
      <c r="P3753" s="29"/>
      <c r="R3753"/>
    </row>
    <row r="3754" spans="15:18" x14ac:dyDescent="0.25">
      <c r="O3754"/>
      <c r="P3754" s="29"/>
      <c r="R3754"/>
    </row>
    <row r="3755" spans="15:18" x14ac:dyDescent="0.25">
      <c r="O3755"/>
      <c r="P3755" s="29"/>
      <c r="R3755"/>
    </row>
    <row r="3756" spans="15:18" x14ac:dyDescent="0.25">
      <c r="O3756"/>
      <c r="P3756" s="29"/>
      <c r="R3756"/>
    </row>
    <row r="3757" spans="15:18" x14ac:dyDescent="0.25">
      <c r="O3757"/>
      <c r="P3757" s="29"/>
      <c r="R3757"/>
    </row>
    <row r="3758" spans="15:18" x14ac:dyDescent="0.25">
      <c r="O3758"/>
      <c r="P3758" s="29"/>
      <c r="R3758"/>
    </row>
    <row r="3759" spans="15:18" x14ac:dyDescent="0.25">
      <c r="O3759"/>
      <c r="P3759" s="29"/>
      <c r="R3759"/>
    </row>
    <row r="3760" spans="15:18" x14ac:dyDescent="0.25">
      <c r="O3760"/>
      <c r="P3760" s="29"/>
      <c r="R3760"/>
    </row>
    <row r="3761" spans="15:18" x14ac:dyDescent="0.25">
      <c r="O3761"/>
      <c r="P3761" s="29"/>
      <c r="R3761"/>
    </row>
    <row r="3762" spans="15:18" x14ac:dyDescent="0.25">
      <c r="O3762"/>
      <c r="P3762" s="29"/>
      <c r="R3762"/>
    </row>
    <row r="3763" spans="15:18" x14ac:dyDescent="0.25">
      <c r="O3763"/>
      <c r="P3763" s="29"/>
      <c r="R3763"/>
    </row>
    <row r="3764" spans="15:18" x14ac:dyDescent="0.25">
      <c r="O3764"/>
      <c r="P3764" s="29"/>
      <c r="R3764"/>
    </row>
    <row r="3765" spans="15:18" x14ac:dyDescent="0.25">
      <c r="O3765"/>
      <c r="P3765" s="29"/>
      <c r="R3765"/>
    </row>
    <row r="3766" spans="15:18" x14ac:dyDescent="0.25">
      <c r="O3766"/>
      <c r="P3766" s="29"/>
      <c r="R3766"/>
    </row>
    <row r="3767" spans="15:18" x14ac:dyDescent="0.25">
      <c r="O3767"/>
      <c r="P3767" s="29"/>
      <c r="R3767"/>
    </row>
    <row r="3768" spans="15:18" x14ac:dyDescent="0.25">
      <c r="O3768"/>
      <c r="P3768" s="29"/>
      <c r="R3768"/>
    </row>
    <row r="3769" spans="15:18" x14ac:dyDescent="0.25">
      <c r="O3769"/>
      <c r="P3769" s="29"/>
      <c r="R3769"/>
    </row>
    <row r="3770" spans="15:18" x14ac:dyDescent="0.25">
      <c r="O3770"/>
      <c r="P3770" s="29"/>
      <c r="R3770"/>
    </row>
    <row r="3771" spans="15:18" x14ac:dyDescent="0.25">
      <c r="O3771"/>
      <c r="P3771" s="29"/>
      <c r="R3771"/>
    </row>
    <row r="3772" spans="15:18" x14ac:dyDescent="0.25">
      <c r="O3772"/>
      <c r="P3772" s="29"/>
      <c r="R3772"/>
    </row>
    <row r="3773" spans="15:18" x14ac:dyDescent="0.25">
      <c r="O3773"/>
      <c r="P3773" s="29"/>
      <c r="R3773"/>
    </row>
    <row r="3774" spans="15:18" x14ac:dyDescent="0.25">
      <c r="O3774"/>
      <c r="P3774" s="29"/>
      <c r="R3774"/>
    </row>
    <row r="3775" spans="15:18" x14ac:dyDescent="0.25">
      <c r="O3775"/>
      <c r="P3775" s="29"/>
      <c r="R3775"/>
    </row>
    <row r="3776" spans="15:18" x14ac:dyDescent="0.25">
      <c r="O3776"/>
      <c r="P3776" s="29"/>
      <c r="R3776"/>
    </row>
    <row r="3777" spans="15:18" x14ac:dyDescent="0.25">
      <c r="O3777"/>
      <c r="P3777" s="29"/>
      <c r="R3777"/>
    </row>
    <row r="3778" spans="15:18" x14ac:dyDescent="0.25">
      <c r="O3778"/>
      <c r="P3778" s="29"/>
      <c r="R3778"/>
    </row>
    <row r="3779" spans="15:18" x14ac:dyDescent="0.25">
      <c r="O3779"/>
      <c r="P3779" s="29"/>
      <c r="R3779"/>
    </row>
    <row r="3780" spans="15:18" x14ac:dyDescent="0.25">
      <c r="O3780"/>
      <c r="P3780" s="29"/>
      <c r="R3780"/>
    </row>
    <row r="3781" spans="15:18" x14ac:dyDescent="0.25">
      <c r="O3781"/>
      <c r="P3781" s="29"/>
      <c r="R3781"/>
    </row>
    <row r="3782" spans="15:18" x14ac:dyDescent="0.25">
      <c r="O3782"/>
      <c r="P3782" s="29"/>
      <c r="R3782"/>
    </row>
    <row r="3783" spans="15:18" x14ac:dyDescent="0.25">
      <c r="O3783"/>
      <c r="P3783" s="29"/>
      <c r="R3783"/>
    </row>
    <row r="3784" spans="15:18" x14ac:dyDescent="0.25">
      <c r="O3784"/>
      <c r="P3784" s="29"/>
      <c r="R3784"/>
    </row>
    <row r="3785" spans="15:18" x14ac:dyDescent="0.25">
      <c r="O3785"/>
      <c r="P3785" s="29"/>
      <c r="R3785"/>
    </row>
    <row r="3786" spans="15:18" x14ac:dyDescent="0.25">
      <c r="O3786"/>
      <c r="P3786" s="29"/>
      <c r="R3786"/>
    </row>
    <row r="3787" spans="15:18" x14ac:dyDescent="0.25">
      <c r="O3787"/>
      <c r="P3787" s="29"/>
      <c r="R3787"/>
    </row>
    <row r="3788" spans="15:18" x14ac:dyDescent="0.25">
      <c r="O3788"/>
      <c r="P3788" s="29"/>
      <c r="R3788"/>
    </row>
    <row r="3789" spans="15:18" x14ac:dyDescent="0.25">
      <c r="O3789"/>
      <c r="P3789" s="29"/>
      <c r="R3789"/>
    </row>
    <row r="3790" spans="15:18" x14ac:dyDescent="0.25">
      <c r="O3790"/>
      <c r="P3790" s="29"/>
      <c r="R3790"/>
    </row>
    <row r="3791" spans="15:18" x14ac:dyDescent="0.25">
      <c r="O3791"/>
      <c r="P3791" s="29"/>
      <c r="R3791"/>
    </row>
    <row r="3792" spans="15:18" x14ac:dyDescent="0.25">
      <c r="O3792"/>
      <c r="P3792" s="29"/>
      <c r="R3792"/>
    </row>
    <row r="3793" spans="15:18" x14ac:dyDescent="0.25">
      <c r="O3793"/>
      <c r="P3793" s="29"/>
      <c r="R3793"/>
    </row>
    <row r="3794" spans="15:18" x14ac:dyDescent="0.25">
      <c r="O3794"/>
      <c r="P3794" s="29"/>
      <c r="R3794"/>
    </row>
    <row r="3795" spans="15:18" x14ac:dyDescent="0.25">
      <c r="O3795"/>
      <c r="P3795" s="29"/>
      <c r="R3795"/>
    </row>
    <row r="3796" spans="15:18" x14ac:dyDescent="0.25">
      <c r="O3796"/>
      <c r="P3796" s="29"/>
      <c r="R3796"/>
    </row>
    <row r="3797" spans="15:18" x14ac:dyDescent="0.25">
      <c r="O3797"/>
      <c r="P3797" s="29"/>
      <c r="R3797"/>
    </row>
    <row r="3798" spans="15:18" x14ac:dyDescent="0.25">
      <c r="O3798"/>
      <c r="P3798" s="29"/>
      <c r="R3798"/>
    </row>
    <row r="3799" spans="15:18" x14ac:dyDescent="0.25">
      <c r="O3799"/>
      <c r="P3799" s="29"/>
      <c r="R3799"/>
    </row>
    <row r="3800" spans="15:18" x14ac:dyDescent="0.25">
      <c r="O3800"/>
      <c r="P3800" s="29"/>
      <c r="R3800"/>
    </row>
    <row r="3801" spans="15:18" x14ac:dyDescent="0.25">
      <c r="O3801"/>
      <c r="P3801" s="29"/>
      <c r="R3801"/>
    </row>
    <row r="3802" spans="15:18" x14ac:dyDescent="0.25">
      <c r="O3802"/>
      <c r="P3802" s="29"/>
      <c r="R3802"/>
    </row>
    <row r="3803" spans="15:18" x14ac:dyDescent="0.25">
      <c r="O3803"/>
      <c r="P3803" s="29"/>
      <c r="R3803"/>
    </row>
    <row r="3804" spans="15:18" x14ac:dyDescent="0.25">
      <c r="O3804"/>
      <c r="P3804" s="29"/>
      <c r="R3804"/>
    </row>
    <row r="3805" spans="15:18" x14ac:dyDescent="0.25">
      <c r="O3805"/>
      <c r="P3805" s="29"/>
      <c r="R3805"/>
    </row>
    <row r="3806" spans="15:18" x14ac:dyDescent="0.25">
      <c r="O3806"/>
      <c r="P3806" s="29"/>
      <c r="R3806"/>
    </row>
    <row r="3807" spans="15:18" x14ac:dyDescent="0.25">
      <c r="O3807"/>
      <c r="P3807" s="29"/>
      <c r="R3807"/>
    </row>
    <row r="3808" spans="15:18" x14ac:dyDescent="0.25">
      <c r="O3808"/>
      <c r="P3808" s="29"/>
      <c r="R3808"/>
    </row>
    <row r="3809" spans="15:18" x14ac:dyDescent="0.25">
      <c r="O3809"/>
      <c r="P3809" s="29"/>
      <c r="R3809"/>
    </row>
    <row r="3810" spans="15:18" x14ac:dyDescent="0.25">
      <c r="O3810"/>
      <c r="P3810" s="29"/>
      <c r="R3810"/>
    </row>
    <row r="3811" spans="15:18" x14ac:dyDescent="0.25">
      <c r="O3811"/>
      <c r="P3811" s="29"/>
      <c r="R3811"/>
    </row>
    <row r="3812" spans="15:18" x14ac:dyDescent="0.25">
      <c r="O3812"/>
      <c r="P3812" s="29"/>
      <c r="R3812"/>
    </row>
    <row r="3813" spans="15:18" x14ac:dyDescent="0.25">
      <c r="O3813"/>
      <c r="P3813" s="29"/>
      <c r="R3813"/>
    </row>
    <row r="3814" spans="15:18" x14ac:dyDescent="0.25">
      <c r="O3814"/>
      <c r="P3814" s="29"/>
      <c r="R3814"/>
    </row>
    <row r="3815" spans="15:18" x14ac:dyDescent="0.25">
      <c r="O3815"/>
      <c r="P3815" s="29"/>
      <c r="R3815"/>
    </row>
    <row r="3816" spans="15:18" x14ac:dyDescent="0.25">
      <c r="O3816"/>
      <c r="P3816" s="29"/>
      <c r="R3816"/>
    </row>
    <row r="3817" spans="15:18" x14ac:dyDescent="0.25">
      <c r="O3817"/>
      <c r="P3817" s="29"/>
      <c r="R3817"/>
    </row>
    <row r="3818" spans="15:18" x14ac:dyDescent="0.25">
      <c r="O3818"/>
      <c r="P3818" s="29"/>
      <c r="R3818"/>
    </row>
    <row r="3819" spans="15:18" x14ac:dyDescent="0.25">
      <c r="O3819"/>
      <c r="P3819" s="29"/>
      <c r="R3819"/>
    </row>
    <row r="3820" spans="15:18" x14ac:dyDescent="0.25">
      <c r="O3820"/>
      <c r="P3820" s="29"/>
      <c r="R3820"/>
    </row>
    <row r="3821" spans="15:18" x14ac:dyDescent="0.25">
      <c r="O3821"/>
      <c r="P3821" s="29"/>
      <c r="R3821"/>
    </row>
    <row r="3822" spans="15:18" x14ac:dyDescent="0.25">
      <c r="O3822"/>
      <c r="P3822" s="29"/>
      <c r="R3822"/>
    </row>
    <row r="3823" spans="15:18" x14ac:dyDescent="0.25">
      <c r="O3823"/>
      <c r="P3823" s="29"/>
      <c r="R3823"/>
    </row>
    <row r="3824" spans="15:18" x14ac:dyDescent="0.25">
      <c r="O3824"/>
      <c r="P3824" s="29"/>
      <c r="R3824"/>
    </row>
    <row r="3825" spans="15:18" x14ac:dyDescent="0.25">
      <c r="O3825"/>
      <c r="P3825" s="29"/>
      <c r="R3825"/>
    </row>
    <row r="3826" spans="15:18" x14ac:dyDescent="0.25">
      <c r="O3826"/>
      <c r="P3826" s="29"/>
      <c r="R3826"/>
    </row>
    <row r="3827" spans="15:18" x14ac:dyDescent="0.25">
      <c r="O3827"/>
      <c r="P3827" s="29"/>
      <c r="R3827"/>
    </row>
    <row r="3828" spans="15:18" x14ac:dyDescent="0.25">
      <c r="O3828"/>
      <c r="P3828" s="29"/>
      <c r="R3828"/>
    </row>
    <row r="3829" spans="15:18" x14ac:dyDescent="0.25">
      <c r="O3829"/>
      <c r="P3829" s="29"/>
      <c r="R3829"/>
    </row>
    <row r="3830" spans="15:18" x14ac:dyDescent="0.25">
      <c r="O3830"/>
      <c r="P3830" s="29"/>
      <c r="R3830"/>
    </row>
    <row r="3831" spans="15:18" x14ac:dyDescent="0.25">
      <c r="O3831"/>
      <c r="P3831" s="29"/>
      <c r="R3831"/>
    </row>
    <row r="3832" spans="15:18" x14ac:dyDescent="0.25">
      <c r="O3832"/>
      <c r="P3832" s="29"/>
      <c r="R3832"/>
    </row>
    <row r="3833" spans="15:18" x14ac:dyDescent="0.25">
      <c r="O3833"/>
      <c r="P3833" s="29"/>
      <c r="R3833"/>
    </row>
    <row r="3834" spans="15:18" x14ac:dyDescent="0.25">
      <c r="O3834"/>
      <c r="P3834" s="29"/>
      <c r="R3834"/>
    </row>
    <row r="3835" spans="15:18" x14ac:dyDescent="0.25">
      <c r="O3835"/>
      <c r="P3835" s="29"/>
      <c r="R3835"/>
    </row>
    <row r="3836" spans="15:18" x14ac:dyDescent="0.25">
      <c r="O3836"/>
      <c r="P3836" s="29"/>
      <c r="R3836"/>
    </row>
    <row r="3837" spans="15:18" x14ac:dyDescent="0.25">
      <c r="O3837"/>
      <c r="P3837" s="29"/>
      <c r="R3837"/>
    </row>
    <row r="3838" spans="15:18" x14ac:dyDescent="0.25">
      <c r="O3838"/>
      <c r="P3838" s="29"/>
      <c r="R3838"/>
    </row>
    <row r="3839" spans="15:18" x14ac:dyDescent="0.25">
      <c r="O3839"/>
      <c r="P3839" s="29"/>
      <c r="R3839"/>
    </row>
    <row r="3840" spans="15:18" x14ac:dyDescent="0.25">
      <c r="O3840"/>
      <c r="P3840" s="29"/>
      <c r="R3840"/>
    </row>
    <row r="3841" spans="15:18" x14ac:dyDescent="0.25">
      <c r="O3841"/>
      <c r="P3841" s="29"/>
      <c r="R3841"/>
    </row>
    <row r="3842" spans="15:18" x14ac:dyDescent="0.25">
      <c r="O3842"/>
      <c r="P3842" s="29"/>
      <c r="R3842"/>
    </row>
    <row r="3843" spans="15:18" x14ac:dyDescent="0.25">
      <c r="O3843"/>
      <c r="P3843" s="29"/>
      <c r="R3843"/>
    </row>
    <row r="3844" spans="15:18" x14ac:dyDescent="0.25">
      <c r="O3844"/>
      <c r="P3844" s="29"/>
      <c r="R3844"/>
    </row>
    <row r="3845" spans="15:18" x14ac:dyDescent="0.25">
      <c r="O3845"/>
      <c r="P3845" s="29"/>
      <c r="R3845"/>
    </row>
    <row r="3846" spans="15:18" x14ac:dyDescent="0.25">
      <c r="O3846"/>
      <c r="P3846" s="29"/>
      <c r="R3846"/>
    </row>
    <row r="3847" spans="15:18" x14ac:dyDescent="0.25">
      <c r="O3847"/>
      <c r="P3847" s="29"/>
      <c r="R3847"/>
    </row>
    <row r="3848" spans="15:18" x14ac:dyDescent="0.25">
      <c r="O3848"/>
      <c r="P3848" s="29"/>
      <c r="R3848"/>
    </row>
    <row r="3849" spans="15:18" x14ac:dyDescent="0.25">
      <c r="O3849"/>
      <c r="P3849" s="29"/>
      <c r="R3849"/>
    </row>
    <row r="3850" spans="15:18" x14ac:dyDescent="0.25">
      <c r="O3850"/>
      <c r="P3850" s="29"/>
      <c r="R3850"/>
    </row>
    <row r="3851" spans="15:18" x14ac:dyDescent="0.25">
      <c r="O3851"/>
      <c r="P3851" s="29"/>
      <c r="R3851"/>
    </row>
    <row r="3852" spans="15:18" x14ac:dyDescent="0.25">
      <c r="O3852"/>
      <c r="P3852" s="29"/>
      <c r="R3852"/>
    </row>
    <row r="3853" spans="15:18" x14ac:dyDescent="0.25">
      <c r="O3853"/>
      <c r="P3853" s="29"/>
      <c r="R3853"/>
    </row>
    <row r="3854" spans="15:18" x14ac:dyDescent="0.25">
      <c r="O3854"/>
      <c r="P3854" s="29"/>
      <c r="R3854"/>
    </row>
    <row r="3855" spans="15:18" x14ac:dyDescent="0.25">
      <c r="O3855"/>
      <c r="P3855" s="29"/>
      <c r="R3855"/>
    </row>
    <row r="3856" spans="15:18" x14ac:dyDescent="0.25">
      <c r="O3856"/>
      <c r="P3856" s="29"/>
      <c r="R3856"/>
    </row>
    <row r="3857" spans="15:18" x14ac:dyDescent="0.25">
      <c r="O3857"/>
      <c r="P3857" s="29"/>
      <c r="R3857"/>
    </row>
    <row r="3858" spans="15:18" x14ac:dyDescent="0.25">
      <c r="O3858"/>
      <c r="P3858" s="29"/>
      <c r="R3858"/>
    </row>
    <row r="3859" spans="15:18" x14ac:dyDescent="0.25">
      <c r="O3859"/>
      <c r="P3859" s="29"/>
      <c r="R3859"/>
    </row>
    <row r="3860" spans="15:18" x14ac:dyDescent="0.25">
      <c r="O3860"/>
      <c r="P3860" s="29"/>
      <c r="R3860"/>
    </row>
    <row r="3861" spans="15:18" x14ac:dyDescent="0.25">
      <c r="O3861"/>
      <c r="P3861" s="29"/>
      <c r="R3861"/>
    </row>
    <row r="3862" spans="15:18" x14ac:dyDescent="0.25">
      <c r="O3862"/>
      <c r="P3862" s="29"/>
      <c r="R3862"/>
    </row>
    <row r="3863" spans="15:18" x14ac:dyDescent="0.25">
      <c r="O3863"/>
      <c r="P3863" s="29"/>
      <c r="R3863"/>
    </row>
    <row r="3864" spans="15:18" x14ac:dyDescent="0.25">
      <c r="O3864"/>
      <c r="P3864" s="29"/>
      <c r="R3864"/>
    </row>
    <row r="3865" spans="15:18" x14ac:dyDescent="0.25">
      <c r="O3865"/>
      <c r="P3865" s="29"/>
      <c r="R3865"/>
    </row>
    <row r="3866" spans="15:18" x14ac:dyDescent="0.25">
      <c r="O3866"/>
      <c r="P3866" s="29"/>
      <c r="R3866"/>
    </row>
    <row r="3867" spans="15:18" x14ac:dyDescent="0.25">
      <c r="O3867"/>
      <c r="P3867" s="29"/>
      <c r="R3867"/>
    </row>
    <row r="3868" spans="15:18" x14ac:dyDescent="0.25">
      <c r="O3868"/>
      <c r="P3868" s="29"/>
      <c r="R3868"/>
    </row>
    <row r="3869" spans="15:18" x14ac:dyDescent="0.25">
      <c r="O3869"/>
      <c r="P3869" s="29"/>
      <c r="R3869"/>
    </row>
    <row r="3870" spans="15:18" x14ac:dyDescent="0.25">
      <c r="O3870"/>
      <c r="P3870" s="29"/>
      <c r="R3870"/>
    </row>
    <row r="3871" spans="15:18" x14ac:dyDescent="0.25">
      <c r="O3871"/>
      <c r="P3871" s="29"/>
      <c r="R3871"/>
    </row>
    <row r="3872" spans="15:18" x14ac:dyDescent="0.25">
      <c r="O3872"/>
      <c r="P3872" s="29"/>
      <c r="R3872"/>
    </row>
    <row r="3873" spans="15:18" x14ac:dyDescent="0.25">
      <c r="O3873"/>
      <c r="P3873" s="29"/>
      <c r="R3873"/>
    </row>
    <row r="3874" spans="15:18" x14ac:dyDescent="0.25">
      <c r="O3874"/>
      <c r="P3874" s="29"/>
      <c r="R3874"/>
    </row>
    <row r="3875" spans="15:18" x14ac:dyDescent="0.25">
      <c r="O3875"/>
      <c r="P3875" s="29"/>
      <c r="R3875"/>
    </row>
    <row r="3876" spans="15:18" x14ac:dyDescent="0.25">
      <c r="O3876"/>
      <c r="P3876" s="29"/>
      <c r="R3876"/>
    </row>
    <row r="3877" spans="15:18" x14ac:dyDescent="0.25">
      <c r="O3877"/>
      <c r="P3877" s="29"/>
      <c r="R3877"/>
    </row>
    <row r="3878" spans="15:18" x14ac:dyDescent="0.25">
      <c r="O3878"/>
      <c r="P3878" s="29"/>
      <c r="R3878"/>
    </row>
    <row r="3879" spans="15:18" x14ac:dyDescent="0.25">
      <c r="O3879"/>
      <c r="P3879" s="29"/>
      <c r="R3879"/>
    </row>
    <row r="3880" spans="15:18" x14ac:dyDescent="0.25">
      <c r="O3880"/>
      <c r="P3880" s="29"/>
      <c r="R3880"/>
    </row>
    <row r="3881" spans="15:18" x14ac:dyDescent="0.25">
      <c r="O3881"/>
      <c r="P3881" s="29"/>
      <c r="R3881"/>
    </row>
    <row r="3882" spans="15:18" x14ac:dyDescent="0.25">
      <c r="O3882"/>
      <c r="P3882" s="29"/>
      <c r="R3882"/>
    </row>
    <row r="3883" spans="15:18" x14ac:dyDescent="0.25">
      <c r="O3883"/>
      <c r="P3883" s="29"/>
      <c r="R3883"/>
    </row>
    <row r="3884" spans="15:18" x14ac:dyDescent="0.25">
      <c r="O3884"/>
      <c r="P3884" s="29"/>
      <c r="R3884"/>
    </row>
    <row r="3885" spans="15:18" x14ac:dyDescent="0.25">
      <c r="O3885"/>
      <c r="P3885" s="29"/>
      <c r="R3885"/>
    </row>
    <row r="3886" spans="15:18" x14ac:dyDescent="0.25">
      <c r="O3886"/>
      <c r="P3886" s="29"/>
      <c r="R3886"/>
    </row>
    <row r="3887" spans="15:18" x14ac:dyDescent="0.25">
      <c r="O3887"/>
      <c r="P3887" s="29"/>
      <c r="R3887"/>
    </row>
    <row r="3888" spans="15:18" x14ac:dyDescent="0.25">
      <c r="O3888"/>
      <c r="P3888" s="29"/>
      <c r="R3888"/>
    </row>
    <row r="3889" spans="15:18" x14ac:dyDescent="0.25">
      <c r="O3889"/>
      <c r="P3889" s="29"/>
      <c r="R3889"/>
    </row>
    <row r="3890" spans="15:18" x14ac:dyDescent="0.25">
      <c r="O3890"/>
      <c r="P3890" s="29"/>
      <c r="R3890"/>
    </row>
    <row r="3891" spans="15:18" x14ac:dyDescent="0.25">
      <c r="O3891"/>
      <c r="P3891" s="29"/>
      <c r="R3891"/>
    </row>
    <row r="3892" spans="15:18" x14ac:dyDescent="0.25">
      <c r="O3892"/>
      <c r="P3892" s="29"/>
      <c r="R3892"/>
    </row>
    <row r="3893" spans="15:18" x14ac:dyDescent="0.25">
      <c r="O3893"/>
      <c r="P3893" s="29"/>
      <c r="R3893"/>
    </row>
    <row r="3894" spans="15:18" x14ac:dyDescent="0.25">
      <c r="O3894"/>
      <c r="P3894" s="29"/>
      <c r="R3894"/>
    </row>
    <row r="3895" spans="15:18" x14ac:dyDescent="0.25">
      <c r="O3895"/>
      <c r="P3895" s="29"/>
      <c r="R3895"/>
    </row>
    <row r="3896" spans="15:18" x14ac:dyDescent="0.25">
      <c r="O3896"/>
      <c r="P3896" s="29"/>
      <c r="R3896"/>
    </row>
    <row r="3897" spans="15:18" x14ac:dyDescent="0.25">
      <c r="O3897"/>
      <c r="P3897" s="29"/>
      <c r="R3897"/>
    </row>
    <row r="3898" spans="15:18" x14ac:dyDescent="0.25">
      <c r="O3898"/>
      <c r="P3898" s="29"/>
      <c r="R3898"/>
    </row>
    <row r="3899" spans="15:18" x14ac:dyDescent="0.25">
      <c r="O3899"/>
      <c r="P3899" s="29"/>
      <c r="R3899"/>
    </row>
    <row r="3900" spans="15:18" x14ac:dyDescent="0.25">
      <c r="O3900"/>
      <c r="P3900" s="29"/>
      <c r="R3900"/>
    </row>
    <row r="3901" spans="15:18" x14ac:dyDescent="0.25">
      <c r="O3901"/>
      <c r="P3901" s="29"/>
      <c r="R3901"/>
    </row>
    <row r="3902" spans="15:18" x14ac:dyDescent="0.25">
      <c r="O3902"/>
      <c r="P3902" s="29"/>
      <c r="R3902"/>
    </row>
    <row r="3903" spans="15:18" x14ac:dyDescent="0.25">
      <c r="O3903"/>
      <c r="P3903" s="29"/>
      <c r="R3903"/>
    </row>
    <row r="3904" spans="15:18" x14ac:dyDescent="0.25">
      <c r="O3904"/>
      <c r="P3904" s="29"/>
      <c r="R3904"/>
    </row>
    <row r="3905" spans="15:18" x14ac:dyDescent="0.25">
      <c r="O3905"/>
      <c r="P3905" s="29"/>
      <c r="R3905"/>
    </row>
    <row r="3906" spans="15:18" x14ac:dyDescent="0.25">
      <c r="O3906"/>
      <c r="P3906" s="29"/>
      <c r="R3906"/>
    </row>
    <row r="3907" spans="15:18" x14ac:dyDescent="0.25">
      <c r="O3907"/>
      <c r="P3907" s="29"/>
      <c r="R3907"/>
    </row>
    <row r="3908" spans="15:18" x14ac:dyDescent="0.25">
      <c r="O3908"/>
      <c r="P3908" s="29"/>
      <c r="R3908"/>
    </row>
    <row r="3909" spans="15:18" x14ac:dyDescent="0.25">
      <c r="O3909"/>
      <c r="P3909" s="29"/>
      <c r="R3909"/>
    </row>
    <row r="3910" spans="15:18" x14ac:dyDescent="0.25">
      <c r="O3910"/>
      <c r="P3910" s="29"/>
      <c r="R3910"/>
    </row>
    <row r="3911" spans="15:18" x14ac:dyDescent="0.25">
      <c r="O3911"/>
      <c r="P3911" s="29"/>
      <c r="R3911"/>
    </row>
    <row r="3912" spans="15:18" x14ac:dyDescent="0.25">
      <c r="O3912"/>
      <c r="P3912" s="29"/>
      <c r="R3912"/>
    </row>
    <row r="3913" spans="15:18" x14ac:dyDescent="0.25">
      <c r="O3913"/>
      <c r="P3913" s="29"/>
      <c r="R3913"/>
    </row>
    <row r="3914" spans="15:18" x14ac:dyDescent="0.25">
      <c r="O3914"/>
      <c r="P3914" s="29"/>
      <c r="R3914"/>
    </row>
    <row r="3915" spans="15:18" x14ac:dyDescent="0.25">
      <c r="O3915"/>
      <c r="P3915" s="29"/>
      <c r="R3915"/>
    </row>
    <row r="3916" spans="15:18" x14ac:dyDescent="0.25">
      <c r="O3916"/>
      <c r="P3916" s="29"/>
      <c r="R3916"/>
    </row>
    <row r="3917" spans="15:18" x14ac:dyDescent="0.25">
      <c r="O3917"/>
      <c r="P3917" s="29"/>
      <c r="R3917"/>
    </row>
    <row r="3918" spans="15:18" x14ac:dyDescent="0.25">
      <c r="O3918"/>
      <c r="P3918" s="29"/>
      <c r="R3918"/>
    </row>
    <row r="3919" spans="15:18" x14ac:dyDescent="0.25">
      <c r="O3919"/>
      <c r="P3919" s="29"/>
      <c r="R3919"/>
    </row>
    <row r="3920" spans="15:18" x14ac:dyDescent="0.25">
      <c r="O3920"/>
      <c r="P3920" s="29"/>
      <c r="R3920"/>
    </row>
    <row r="3921" spans="15:18" x14ac:dyDescent="0.25">
      <c r="O3921"/>
      <c r="P3921" s="29"/>
      <c r="R3921"/>
    </row>
    <row r="3922" spans="15:18" x14ac:dyDescent="0.25">
      <c r="O3922"/>
      <c r="P3922" s="29"/>
      <c r="R3922"/>
    </row>
    <row r="3923" spans="15:18" x14ac:dyDescent="0.25">
      <c r="O3923"/>
      <c r="P3923" s="29"/>
      <c r="R3923"/>
    </row>
    <row r="3924" spans="15:18" x14ac:dyDescent="0.25">
      <c r="O3924"/>
      <c r="P3924" s="29"/>
      <c r="R3924"/>
    </row>
    <row r="3925" spans="15:18" x14ac:dyDescent="0.25">
      <c r="O3925"/>
      <c r="P3925" s="29"/>
      <c r="R3925"/>
    </row>
    <row r="3926" spans="15:18" x14ac:dyDescent="0.25">
      <c r="O3926"/>
      <c r="P3926" s="29"/>
      <c r="R3926"/>
    </row>
    <row r="3927" spans="15:18" x14ac:dyDescent="0.25">
      <c r="O3927"/>
      <c r="P3927" s="29"/>
      <c r="R3927"/>
    </row>
    <row r="3928" spans="15:18" x14ac:dyDescent="0.25">
      <c r="O3928"/>
      <c r="P3928" s="29"/>
      <c r="R3928"/>
    </row>
    <row r="3929" spans="15:18" x14ac:dyDescent="0.25">
      <c r="O3929"/>
      <c r="P3929" s="29"/>
      <c r="R3929"/>
    </row>
    <row r="3930" spans="15:18" x14ac:dyDescent="0.25">
      <c r="O3930"/>
      <c r="P3930" s="29"/>
      <c r="R3930"/>
    </row>
    <row r="3931" spans="15:18" x14ac:dyDescent="0.25">
      <c r="O3931"/>
      <c r="P3931" s="29"/>
      <c r="R3931"/>
    </row>
    <row r="3932" spans="15:18" x14ac:dyDescent="0.25">
      <c r="O3932"/>
      <c r="P3932" s="29"/>
      <c r="R3932"/>
    </row>
    <row r="3933" spans="15:18" x14ac:dyDescent="0.25">
      <c r="O3933"/>
      <c r="P3933" s="29"/>
      <c r="R3933"/>
    </row>
    <row r="3934" spans="15:18" x14ac:dyDescent="0.25">
      <c r="O3934"/>
      <c r="P3934" s="29"/>
      <c r="R3934"/>
    </row>
    <row r="3935" spans="15:18" x14ac:dyDescent="0.25">
      <c r="O3935"/>
      <c r="P3935" s="29"/>
      <c r="R3935"/>
    </row>
    <row r="3936" spans="15:18" x14ac:dyDescent="0.25">
      <c r="O3936"/>
      <c r="P3936" s="29"/>
      <c r="R3936"/>
    </row>
    <row r="3937" spans="15:18" x14ac:dyDescent="0.25">
      <c r="O3937"/>
      <c r="P3937" s="29"/>
      <c r="R3937"/>
    </row>
    <row r="3938" spans="15:18" x14ac:dyDescent="0.25">
      <c r="O3938"/>
      <c r="P3938" s="29"/>
      <c r="R3938"/>
    </row>
    <row r="3939" spans="15:18" x14ac:dyDescent="0.25">
      <c r="O3939"/>
      <c r="P3939" s="29"/>
      <c r="R3939"/>
    </row>
    <row r="3940" spans="15:18" x14ac:dyDescent="0.25">
      <c r="O3940"/>
      <c r="P3940" s="29"/>
      <c r="R3940"/>
    </row>
    <row r="3941" spans="15:18" x14ac:dyDescent="0.25">
      <c r="O3941"/>
      <c r="P3941" s="29"/>
      <c r="R3941"/>
    </row>
    <row r="3942" spans="15:18" x14ac:dyDescent="0.25">
      <c r="O3942"/>
      <c r="P3942" s="29"/>
      <c r="R3942"/>
    </row>
    <row r="3943" spans="15:18" x14ac:dyDescent="0.25">
      <c r="O3943"/>
      <c r="P3943" s="29"/>
      <c r="R3943"/>
    </row>
    <row r="3944" spans="15:18" x14ac:dyDescent="0.25">
      <c r="O3944"/>
      <c r="P3944" s="29"/>
      <c r="R3944"/>
    </row>
    <row r="3945" spans="15:18" x14ac:dyDescent="0.25">
      <c r="O3945"/>
      <c r="P3945" s="29"/>
      <c r="R3945"/>
    </row>
    <row r="3946" spans="15:18" x14ac:dyDescent="0.25">
      <c r="O3946"/>
      <c r="P3946" s="29"/>
      <c r="R3946"/>
    </row>
    <row r="3947" spans="15:18" x14ac:dyDescent="0.25">
      <c r="O3947"/>
      <c r="P3947" s="29"/>
      <c r="R3947"/>
    </row>
    <row r="3948" spans="15:18" x14ac:dyDescent="0.25">
      <c r="O3948"/>
      <c r="P3948" s="29"/>
      <c r="R3948"/>
    </row>
    <row r="3949" spans="15:18" x14ac:dyDescent="0.25">
      <c r="O3949"/>
      <c r="P3949" s="29"/>
      <c r="R3949"/>
    </row>
    <row r="3950" spans="15:18" x14ac:dyDescent="0.25">
      <c r="O3950"/>
      <c r="P3950" s="29"/>
      <c r="R3950"/>
    </row>
    <row r="3951" spans="15:18" x14ac:dyDescent="0.25">
      <c r="O3951"/>
      <c r="P3951" s="29"/>
      <c r="R3951"/>
    </row>
    <row r="3952" spans="15:18" x14ac:dyDescent="0.25">
      <c r="O3952"/>
      <c r="P3952" s="29"/>
      <c r="R3952"/>
    </row>
    <row r="3953" spans="15:18" x14ac:dyDescent="0.25">
      <c r="O3953"/>
      <c r="P3953" s="29"/>
      <c r="R3953"/>
    </row>
    <row r="3954" spans="15:18" x14ac:dyDescent="0.25">
      <c r="O3954"/>
      <c r="P3954" s="29"/>
      <c r="R3954"/>
    </row>
    <row r="3955" spans="15:18" x14ac:dyDescent="0.25">
      <c r="O3955"/>
      <c r="P3955" s="29"/>
      <c r="R3955"/>
    </row>
    <row r="3956" spans="15:18" x14ac:dyDescent="0.25">
      <c r="O3956"/>
      <c r="P3956" s="29"/>
      <c r="R3956"/>
    </row>
    <row r="3957" spans="15:18" x14ac:dyDescent="0.25">
      <c r="O3957"/>
      <c r="P3957" s="29"/>
      <c r="R3957"/>
    </row>
    <row r="3958" spans="15:18" x14ac:dyDescent="0.25">
      <c r="O3958"/>
      <c r="P3958" s="29"/>
      <c r="R3958"/>
    </row>
    <row r="3959" spans="15:18" x14ac:dyDescent="0.25">
      <c r="O3959"/>
      <c r="P3959" s="29"/>
      <c r="R3959"/>
    </row>
    <row r="3960" spans="15:18" x14ac:dyDescent="0.25">
      <c r="O3960"/>
      <c r="P3960" s="29"/>
      <c r="R3960"/>
    </row>
    <row r="3961" spans="15:18" x14ac:dyDescent="0.25">
      <c r="O3961"/>
      <c r="P3961" s="29"/>
      <c r="R3961"/>
    </row>
    <row r="3962" spans="15:18" x14ac:dyDescent="0.25">
      <c r="O3962"/>
      <c r="P3962" s="29"/>
      <c r="R3962"/>
    </row>
    <row r="3963" spans="15:18" x14ac:dyDescent="0.25">
      <c r="O3963"/>
      <c r="P3963" s="29"/>
      <c r="R3963"/>
    </row>
    <row r="3964" spans="15:18" x14ac:dyDescent="0.25">
      <c r="O3964"/>
      <c r="P3964" s="29"/>
      <c r="R3964"/>
    </row>
    <row r="3965" spans="15:18" x14ac:dyDescent="0.25">
      <c r="O3965"/>
      <c r="P3965" s="29"/>
      <c r="R3965"/>
    </row>
    <row r="3966" spans="15:18" x14ac:dyDescent="0.25">
      <c r="O3966"/>
      <c r="P3966" s="29"/>
      <c r="R3966"/>
    </row>
    <row r="3967" spans="15:18" x14ac:dyDescent="0.25">
      <c r="O3967"/>
      <c r="P3967" s="29"/>
      <c r="R3967"/>
    </row>
    <row r="3968" spans="15:18" x14ac:dyDescent="0.25">
      <c r="O3968"/>
      <c r="P3968" s="29"/>
      <c r="R3968"/>
    </row>
    <row r="3969" spans="15:18" x14ac:dyDescent="0.25">
      <c r="O3969"/>
      <c r="P3969" s="29"/>
      <c r="R3969"/>
    </row>
    <row r="3970" spans="15:18" x14ac:dyDescent="0.25">
      <c r="O3970"/>
      <c r="P3970" s="29"/>
      <c r="R3970"/>
    </row>
    <row r="3971" spans="15:18" x14ac:dyDescent="0.25">
      <c r="O3971"/>
      <c r="P3971" s="29"/>
      <c r="R3971"/>
    </row>
    <row r="3972" spans="15:18" x14ac:dyDescent="0.25">
      <c r="O3972"/>
      <c r="P3972" s="29"/>
      <c r="R3972"/>
    </row>
    <row r="3973" spans="15:18" x14ac:dyDescent="0.25">
      <c r="O3973"/>
      <c r="P3973" s="29"/>
      <c r="R3973"/>
    </row>
    <row r="3974" spans="15:18" x14ac:dyDescent="0.25">
      <c r="O3974"/>
      <c r="P3974" s="29"/>
      <c r="R3974"/>
    </row>
    <row r="3975" spans="15:18" x14ac:dyDescent="0.25">
      <c r="O3975"/>
      <c r="P3975" s="29"/>
      <c r="R3975"/>
    </row>
    <row r="3976" spans="15:18" x14ac:dyDescent="0.25">
      <c r="O3976"/>
      <c r="P3976" s="29"/>
      <c r="R3976"/>
    </row>
    <row r="3977" spans="15:18" x14ac:dyDescent="0.25">
      <c r="O3977"/>
      <c r="P3977" s="29"/>
      <c r="R3977"/>
    </row>
    <row r="3978" spans="15:18" x14ac:dyDescent="0.25">
      <c r="O3978"/>
      <c r="P3978" s="29"/>
      <c r="R3978"/>
    </row>
    <row r="3979" spans="15:18" x14ac:dyDescent="0.25">
      <c r="O3979"/>
      <c r="P3979" s="29"/>
      <c r="R3979"/>
    </row>
    <row r="3980" spans="15:18" x14ac:dyDescent="0.25">
      <c r="O3980"/>
      <c r="P3980" s="29"/>
      <c r="R3980"/>
    </row>
    <row r="3981" spans="15:18" x14ac:dyDescent="0.25">
      <c r="O3981"/>
      <c r="P3981" s="29"/>
      <c r="R3981"/>
    </row>
    <row r="3982" spans="15:18" x14ac:dyDescent="0.25">
      <c r="O3982"/>
      <c r="P3982" s="29"/>
      <c r="R3982"/>
    </row>
    <row r="3983" spans="15:18" x14ac:dyDescent="0.25">
      <c r="O3983"/>
      <c r="P3983" s="29"/>
      <c r="R3983"/>
    </row>
    <row r="3984" spans="15:18" x14ac:dyDescent="0.25">
      <c r="O3984"/>
      <c r="P3984" s="29"/>
      <c r="R3984"/>
    </row>
    <row r="3985" spans="15:18" x14ac:dyDescent="0.25">
      <c r="O3985"/>
      <c r="P3985" s="29"/>
      <c r="R3985"/>
    </row>
    <row r="3986" spans="15:18" x14ac:dyDescent="0.25">
      <c r="O3986"/>
      <c r="P3986" s="29"/>
      <c r="R3986"/>
    </row>
    <row r="3987" spans="15:18" x14ac:dyDescent="0.25">
      <c r="O3987"/>
      <c r="P3987" s="29"/>
      <c r="R3987"/>
    </row>
    <row r="3988" spans="15:18" x14ac:dyDescent="0.25">
      <c r="O3988"/>
      <c r="P3988" s="29"/>
      <c r="R3988"/>
    </row>
    <row r="3989" spans="15:18" x14ac:dyDescent="0.25">
      <c r="O3989"/>
      <c r="P3989" s="29"/>
      <c r="R3989"/>
    </row>
    <row r="3990" spans="15:18" x14ac:dyDescent="0.25">
      <c r="O3990"/>
      <c r="P3990" s="29"/>
      <c r="R3990"/>
    </row>
    <row r="3991" spans="15:18" x14ac:dyDescent="0.25">
      <c r="O3991"/>
      <c r="P3991" s="29"/>
      <c r="R3991"/>
    </row>
    <row r="3992" spans="15:18" x14ac:dyDescent="0.25">
      <c r="O3992"/>
      <c r="P3992" s="29"/>
      <c r="R3992"/>
    </row>
    <row r="3993" spans="15:18" x14ac:dyDescent="0.25">
      <c r="O3993"/>
      <c r="P3993" s="29"/>
      <c r="R3993"/>
    </row>
    <row r="3994" spans="15:18" x14ac:dyDescent="0.25">
      <c r="O3994"/>
      <c r="P3994" s="29"/>
      <c r="R3994"/>
    </row>
    <row r="3995" spans="15:18" x14ac:dyDescent="0.25">
      <c r="O3995"/>
      <c r="P3995" s="29"/>
      <c r="R3995"/>
    </row>
    <row r="3996" spans="15:18" x14ac:dyDescent="0.25">
      <c r="O3996"/>
      <c r="P3996" s="29"/>
      <c r="R3996"/>
    </row>
    <row r="3997" spans="15:18" x14ac:dyDescent="0.25">
      <c r="O3997"/>
      <c r="P3997" s="29"/>
      <c r="R3997"/>
    </row>
    <row r="3998" spans="15:18" x14ac:dyDescent="0.25">
      <c r="O3998"/>
      <c r="P3998" s="29"/>
      <c r="R3998"/>
    </row>
    <row r="3999" spans="15:18" x14ac:dyDescent="0.25">
      <c r="O3999"/>
      <c r="P3999" s="29"/>
      <c r="R3999"/>
    </row>
    <row r="4000" spans="15:18" x14ac:dyDescent="0.25">
      <c r="O4000"/>
      <c r="P4000" s="29"/>
      <c r="R4000"/>
    </row>
    <row r="4001" spans="15:18" x14ac:dyDescent="0.25">
      <c r="O4001"/>
      <c r="P4001" s="29"/>
      <c r="R4001"/>
    </row>
    <row r="4002" spans="15:18" x14ac:dyDescent="0.25">
      <c r="O4002"/>
      <c r="P4002" s="29"/>
      <c r="R4002"/>
    </row>
    <row r="4003" spans="15:18" x14ac:dyDescent="0.25">
      <c r="O4003"/>
      <c r="P4003" s="29"/>
      <c r="R4003"/>
    </row>
    <row r="4004" spans="15:18" x14ac:dyDescent="0.25">
      <c r="O4004"/>
      <c r="P4004" s="29"/>
      <c r="R4004"/>
    </row>
    <row r="4005" spans="15:18" x14ac:dyDescent="0.25">
      <c r="O4005"/>
      <c r="P4005" s="29"/>
      <c r="R4005"/>
    </row>
    <row r="4006" spans="15:18" x14ac:dyDescent="0.25">
      <c r="O4006"/>
      <c r="P4006" s="29"/>
      <c r="R4006"/>
    </row>
    <row r="4007" spans="15:18" x14ac:dyDescent="0.25">
      <c r="O4007"/>
      <c r="P4007" s="29"/>
      <c r="R4007"/>
    </row>
    <row r="4008" spans="15:18" x14ac:dyDescent="0.25">
      <c r="O4008"/>
      <c r="P4008" s="29"/>
      <c r="R4008"/>
    </row>
    <row r="4009" spans="15:18" x14ac:dyDescent="0.25">
      <c r="O4009"/>
      <c r="P4009" s="29"/>
      <c r="R4009"/>
    </row>
    <row r="4010" spans="15:18" x14ac:dyDescent="0.25">
      <c r="O4010"/>
      <c r="P4010" s="29"/>
      <c r="R4010"/>
    </row>
    <row r="4011" spans="15:18" x14ac:dyDescent="0.25">
      <c r="O4011"/>
      <c r="P4011" s="29"/>
      <c r="R4011"/>
    </row>
    <row r="4012" spans="15:18" x14ac:dyDescent="0.25">
      <c r="O4012"/>
      <c r="P4012" s="29"/>
      <c r="R4012"/>
    </row>
    <row r="4013" spans="15:18" x14ac:dyDescent="0.25">
      <c r="O4013"/>
      <c r="P4013" s="29"/>
      <c r="R4013"/>
    </row>
    <row r="4014" spans="15:18" x14ac:dyDescent="0.25">
      <c r="O4014"/>
      <c r="P4014" s="29"/>
      <c r="R4014"/>
    </row>
    <row r="4015" spans="15:18" x14ac:dyDescent="0.25">
      <c r="O4015"/>
      <c r="P4015" s="29"/>
      <c r="R4015"/>
    </row>
    <row r="4016" spans="15:18" x14ac:dyDescent="0.25">
      <c r="O4016"/>
      <c r="P4016" s="29"/>
      <c r="R4016"/>
    </row>
    <row r="4017" spans="15:18" x14ac:dyDescent="0.25">
      <c r="O4017"/>
      <c r="P4017" s="29"/>
      <c r="R4017"/>
    </row>
    <row r="4018" spans="15:18" x14ac:dyDescent="0.25">
      <c r="O4018"/>
      <c r="P4018" s="29"/>
      <c r="R4018"/>
    </row>
    <row r="4019" spans="15:18" x14ac:dyDescent="0.25">
      <c r="O4019"/>
      <c r="P4019" s="29"/>
      <c r="R4019"/>
    </row>
    <row r="4020" spans="15:18" x14ac:dyDescent="0.25">
      <c r="O4020"/>
      <c r="P4020" s="29"/>
      <c r="R4020"/>
    </row>
    <row r="4021" spans="15:18" x14ac:dyDescent="0.25">
      <c r="O4021"/>
      <c r="P4021" s="29"/>
      <c r="R4021"/>
    </row>
    <row r="4022" spans="15:18" x14ac:dyDescent="0.25">
      <c r="O4022"/>
      <c r="P4022" s="29"/>
      <c r="R4022"/>
    </row>
    <row r="4023" spans="15:18" x14ac:dyDescent="0.25">
      <c r="O4023"/>
      <c r="P4023" s="29"/>
      <c r="R4023"/>
    </row>
    <row r="4024" spans="15:18" x14ac:dyDescent="0.25">
      <c r="O4024"/>
      <c r="P4024" s="29"/>
      <c r="R4024"/>
    </row>
    <row r="4025" spans="15:18" x14ac:dyDescent="0.25">
      <c r="O4025"/>
      <c r="P4025" s="29"/>
      <c r="R4025"/>
    </row>
    <row r="4026" spans="15:18" x14ac:dyDescent="0.25">
      <c r="O4026"/>
      <c r="P4026" s="29"/>
      <c r="R4026"/>
    </row>
    <row r="4027" spans="15:18" x14ac:dyDescent="0.25">
      <c r="O4027"/>
      <c r="P4027" s="29"/>
      <c r="R4027"/>
    </row>
    <row r="4028" spans="15:18" x14ac:dyDescent="0.25">
      <c r="O4028"/>
      <c r="P4028" s="29"/>
      <c r="R4028"/>
    </row>
    <row r="4029" spans="15:18" x14ac:dyDescent="0.25">
      <c r="O4029"/>
      <c r="P4029" s="29"/>
      <c r="R4029"/>
    </row>
    <row r="4030" spans="15:18" x14ac:dyDescent="0.25">
      <c r="O4030"/>
      <c r="P4030" s="29"/>
      <c r="R4030"/>
    </row>
    <row r="4031" spans="15:18" x14ac:dyDescent="0.25">
      <c r="O4031"/>
      <c r="P4031" s="29"/>
      <c r="R4031"/>
    </row>
    <row r="4032" spans="15:18" x14ac:dyDescent="0.25">
      <c r="O4032"/>
      <c r="P4032" s="29"/>
      <c r="R4032"/>
    </row>
    <row r="4033" spans="15:18" x14ac:dyDescent="0.25">
      <c r="O4033"/>
      <c r="P4033" s="29"/>
      <c r="R4033"/>
    </row>
    <row r="4034" spans="15:18" x14ac:dyDescent="0.25">
      <c r="O4034"/>
      <c r="P4034" s="29"/>
      <c r="R4034"/>
    </row>
    <row r="4035" spans="15:18" x14ac:dyDescent="0.25">
      <c r="O4035"/>
      <c r="P4035" s="29"/>
      <c r="R4035"/>
    </row>
    <row r="4036" spans="15:18" x14ac:dyDescent="0.25">
      <c r="O4036"/>
      <c r="P4036" s="29"/>
      <c r="R4036"/>
    </row>
    <row r="4037" spans="15:18" x14ac:dyDescent="0.25">
      <c r="O4037"/>
      <c r="P4037" s="29"/>
      <c r="R4037"/>
    </row>
    <row r="4038" spans="15:18" x14ac:dyDescent="0.25">
      <c r="O4038"/>
      <c r="P4038" s="29"/>
      <c r="R4038"/>
    </row>
    <row r="4039" spans="15:18" x14ac:dyDescent="0.25">
      <c r="O4039"/>
      <c r="P4039" s="29"/>
      <c r="R4039"/>
    </row>
    <row r="4040" spans="15:18" x14ac:dyDescent="0.25">
      <c r="O4040"/>
      <c r="P4040" s="29"/>
      <c r="R4040"/>
    </row>
    <row r="4041" spans="15:18" x14ac:dyDescent="0.25">
      <c r="O4041"/>
      <c r="P4041" s="29"/>
      <c r="R4041"/>
    </row>
    <row r="4042" spans="15:18" x14ac:dyDescent="0.25">
      <c r="O4042"/>
      <c r="P4042" s="29"/>
      <c r="R4042"/>
    </row>
    <row r="4043" spans="15:18" x14ac:dyDescent="0.25">
      <c r="O4043"/>
      <c r="P4043" s="29"/>
      <c r="R4043"/>
    </row>
    <row r="4044" spans="15:18" x14ac:dyDescent="0.25">
      <c r="O4044"/>
      <c r="P4044" s="29"/>
      <c r="R4044"/>
    </row>
    <row r="4045" spans="15:18" x14ac:dyDescent="0.25">
      <c r="O4045"/>
      <c r="P4045" s="29"/>
      <c r="R4045"/>
    </row>
    <row r="4046" spans="15:18" x14ac:dyDescent="0.25">
      <c r="O4046"/>
      <c r="P4046" s="29"/>
      <c r="R4046"/>
    </row>
    <row r="4047" spans="15:18" x14ac:dyDescent="0.25">
      <c r="O4047"/>
      <c r="P4047" s="29"/>
      <c r="R4047"/>
    </row>
    <row r="4048" spans="15:18" x14ac:dyDescent="0.25">
      <c r="O4048"/>
      <c r="P4048" s="29"/>
      <c r="R4048"/>
    </row>
    <row r="4049" spans="15:18" x14ac:dyDescent="0.25">
      <c r="O4049"/>
      <c r="P4049" s="29"/>
      <c r="R4049"/>
    </row>
    <row r="4050" spans="15:18" x14ac:dyDescent="0.25">
      <c r="O4050"/>
      <c r="P4050" s="29"/>
      <c r="R4050"/>
    </row>
    <row r="4051" spans="15:18" x14ac:dyDescent="0.25">
      <c r="O4051"/>
      <c r="P4051" s="29"/>
      <c r="R4051"/>
    </row>
    <row r="4052" spans="15:18" x14ac:dyDescent="0.25">
      <c r="O4052"/>
      <c r="P4052" s="29"/>
      <c r="R4052"/>
    </row>
    <row r="4053" spans="15:18" x14ac:dyDescent="0.25">
      <c r="O4053"/>
      <c r="P4053" s="29"/>
      <c r="R4053"/>
    </row>
    <row r="4054" spans="15:18" x14ac:dyDescent="0.25">
      <c r="O4054"/>
      <c r="P4054" s="29"/>
      <c r="R4054"/>
    </row>
    <row r="4055" spans="15:18" x14ac:dyDescent="0.25">
      <c r="O4055"/>
      <c r="P4055" s="29"/>
      <c r="R4055"/>
    </row>
    <row r="4056" spans="15:18" x14ac:dyDescent="0.25">
      <c r="O4056"/>
      <c r="P4056" s="29"/>
      <c r="R4056"/>
    </row>
    <row r="4057" spans="15:18" x14ac:dyDescent="0.25">
      <c r="O4057"/>
      <c r="P4057" s="29"/>
      <c r="R4057"/>
    </row>
    <row r="4058" spans="15:18" x14ac:dyDescent="0.25">
      <c r="O4058"/>
      <c r="P4058" s="29"/>
      <c r="R4058"/>
    </row>
    <row r="4059" spans="15:18" x14ac:dyDescent="0.25">
      <c r="O4059"/>
      <c r="P4059" s="29"/>
      <c r="R4059"/>
    </row>
    <row r="4060" spans="15:18" x14ac:dyDescent="0.25">
      <c r="O4060"/>
      <c r="P4060" s="29"/>
      <c r="R4060"/>
    </row>
    <row r="4061" spans="15:18" x14ac:dyDescent="0.25">
      <c r="O4061"/>
      <c r="P4061" s="29"/>
      <c r="R4061"/>
    </row>
    <row r="4062" spans="15:18" x14ac:dyDescent="0.25">
      <c r="O4062"/>
      <c r="P4062" s="29"/>
      <c r="R4062"/>
    </row>
    <row r="4063" spans="15:18" x14ac:dyDescent="0.25">
      <c r="O4063"/>
      <c r="P4063" s="29"/>
      <c r="R4063"/>
    </row>
    <row r="4064" spans="15:18" x14ac:dyDescent="0.25">
      <c r="O4064"/>
      <c r="P4064" s="29"/>
      <c r="R4064"/>
    </row>
    <row r="4065" spans="15:18" x14ac:dyDescent="0.25">
      <c r="O4065"/>
      <c r="P4065" s="29"/>
      <c r="R4065"/>
    </row>
    <row r="4066" spans="15:18" x14ac:dyDescent="0.25">
      <c r="O4066"/>
      <c r="P4066" s="29"/>
      <c r="R4066"/>
    </row>
    <row r="4067" spans="15:18" x14ac:dyDescent="0.25">
      <c r="O4067"/>
      <c r="P4067" s="29"/>
      <c r="R4067"/>
    </row>
    <row r="4068" spans="15:18" x14ac:dyDescent="0.25">
      <c r="O4068"/>
      <c r="P4068" s="29"/>
      <c r="R4068"/>
    </row>
    <row r="4069" spans="15:18" x14ac:dyDescent="0.25">
      <c r="O4069"/>
      <c r="P4069" s="29"/>
      <c r="R4069"/>
    </row>
    <row r="4070" spans="15:18" x14ac:dyDescent="0.25">
      <c r="O4070"/>
      <c r="P4070" s="29"/>
      <c r="R4070"/>
    </row>
    <row r="4071" spans="15:18" x14ac:dyDescent="0.25">
      <c r="O4071"/>
      <c r="P4071" s="29"/>
      <c r="R4071"/>
    </row>
    <row r="4072" spans="15:18" x14ac:dyDescent="0.25">
      <c r="O4072"/>
      <c r="P4072" s="29"/>
      <c r="R4072"/>
    </row>
    <row r="4073" spans="15:18" x14ac:dyDescent="0.25">
      <c r="O4073"/>
      <c r="P4073" s="29"/>
      <c r="R4073"/>
    </row>
    <row r="4074" spans="15:18" x14ac:dyDescent="0.25">
      <c r="O4074"/>
      <c r="P4074" s="29"/>
      <c r="R4074"/>
    </row>
    <row r="4075" spans="15:18" x14ac:dyDescent="0.25">
      <c r="O4075"/>
      <c r="P4075" s="29"/>
      <c r="R4075"/>
    </row>
    <row r="4076" spans="15:18" x14ac:dyDescent="0.25">
      <c r="O4076"/>
      <c r="P4076" s="29"/>
      <c r="R4076"/>
    </row>
    <row r="4077" spans="15:18" x14ac:dyDescent="0.25">
      <c r="O4077"/>
      <c r="P4077" s="29"/>
      <c r="R4077"/>
    </row>
    <row r="4078" spans="15:18" x14ac:dyDescent="0.25">
      <c r="O4078"/>
      <c r="P4078" s="29"/>
      <c r="R4078"/>
    </row>
    <row r="4079" spans="15:18" x14ac:dyDescent="0.25">
      <c r="O4079"/>
      <c r="P4079" s="29"/>
      <c r="R4079"/>
    </row>
    <row r="4080" spans="15:18" x14ac:dyDescent="0.25">
      <c r="O4080"/>
      <c r="P4080" s="29"/>
      <c r="R4080"/>
    </row>
    <row r="4081" spans="15:18" x14ac:dyDescent="0.25">
      <c r="O4081"/>
      <c r="P4081" s="29"/>
      <c r="R4081"/>
    </row>
    <row r="4082" spans="15:18" x14ac:dyDescent="0.25">
      <c r="O4082"/>
      <c r="P4082" s="29"/>
      <c r="R4082"/>
    </row>
    <row r="4083" spans="15:18" x14ac:dyDescent="0.25">
      <c r="O4083"/>
      <c r="P4083" s="29"/>
      <c r="R4083"/>
    </row>
    <row r="4084" spans="15:18" x14ac:dyDescent="0.25">
      <c r="O4084"/>
      <c r="P4084" s="29"/>
      <c r="R4084"/>
    </row>
    <row r="4085" spans="15:18" x14ac:dyDescent="0.25">
      <c r="O4085"/>
      <c r="P4085" s="29"/>
      <c r="R4085"/>
    </row>
    <row r="4086" spans="15:18" x14ac:dyDescent="0.25">
      <c r="O4086"/>
      <c r="P4086" s="29"/>
      <c r="R4086"/>
    </row>
    <row r="4087" spans="15:18" x14ac:dyDescent="0.25">
      <c r="O4087"/>
      <c r="P4087" s="29"/>
      <c r="R4087"/>
    </row>
    <row r="4088" spans="15:18" x14ac:dyDescent="0.25">
      <c r="O4088"/>
      <c r="P4088" s="29"/>
      <c r="R4088"/>
    </row>
    <row r="4089" spans="15:18" x14ac:dyDescent="0.25">
      <c r="O4089"/>
      <c r="P4089" s="29"/>
      <c r="R4089"/>
    </row>
    <row r="4090" spans="15:18" x14ac:dyDescent="0.25">
      <c r="O4090"/>
      <c r="P4090" s="29"/>
      <c r="R4090"/>
    </row>
    <row r="4091" spans="15:18" x14ac:dyDescent="0.25">
      <c r="O4091"/>
      <c r="P4091" s="29"/>
      <c r="R4091"/>
    </row>
    <row r="4092" spans="15:18" x14ac:dyDescent="0.25">
      <c r="O4092"/>
      <c r="P4092" s="29"/>
      <c r="R4092"/>
    </row>
    <row r="4093" spans="15:18" x14ac:dyDescent="0.25">
      <c r="O4093"/>
      <c r="P4093" s="29"/>
      <c r="R4093"/>
    </row>
    <row r="4094" spans="15:18" x14ac:dyDescent="0.25">
      <c r="O4094"/>
      <c r="P4094" s="29"/>
      <c r="R4094"/>
    </row>
    <row r="4095" spans="15:18" x14ac:dyDescent="0.25">
      <c r="O4095"/>
      <c r="P4095" s="29"/>
      <c r="R4095"/>
    </row>
    <row r="4096" spans="15:18" x14ac:dyDescent="0.25">
      <c r="O4096"/>
      <c r="P4096" s="29"/>
      <c r="R4096"/>
    </row>
    <row r="4097" spans="15:18" x14ac:dyDescent="0.25">
      <c r="O4097"/>
      <c r="P4097" s="29"/>
      <c r="R4097"/>
    </row>
    <row r="4098" spans="15:18" x14ac:dyDescent="0.25">
      <c r="O4098"/>
      <c r="P4098" s="29"/>
      <c r="R4098"/>
    </row>
    <row r="4099" spans="15:18" x14ac:dyDescent="0.25">
      <c r="O4099"/>
      <c r="P4099" s="29"/>
      <c r="R4099"/>
    </row>
    <row r="4100" spans="15:18" x14ac:dyDescent="0.25">
      <c r="O4100"/>
      <c r="P4100" s="29"/>
      <c r="R4100"/>
    </row>
    <row r="4101" spans="15:18" x14ac:dyDescent="0.25">
      <c r="O4101"/>
      <c r="P4101" s="29"/>
      <c r="R4101"/>
    </row>
    <row r="4102" spans="15:18" x14ac:dyDescent="0.25">
      <c r="O4102"/>
      <c r="P4102" s="29"/>
      <c r="R4102"/>
    </row>
    <row r="4103" spans="15:18" x14ac:dyDescent="0.25">
      <c r="O4103"/>
      <c r="P4103" s="29"/>
      <c r="R4103"/>
    </row>
    <row r="4104" spans="15:18" x14ac:dyDescent="0.25">
      <c r="O4104"/>
      <c r="P4104" s="29"/>
      <c r="R4104"/>
    </row>
    <row r="4105" spans="15:18" x14ac:dyDescent="0.25">
      <c r="O4105"/>
      <c r="P4105" s="29"/>
      <c r="R4105"/>
    </row>
    <row r="4106" spans="15:18" x14ac:dyDescent="0.25">
      <c r="O4106"/>
      <c r="P4106" s="29"/>
      <c r="R4106"/>
    </row>
    <row r="4107" spans="15:18" x14ac:dyDescent="0.25">
      <c r="O4107"/>
      <c r="P4107" s="29"/>
      <c r="R4107"/>
    </row>
    <row r="4108" spans="15:18" x14ac:dyDescent="0.25">
      <c r="O4108"/>
      <c r="P4108" s="29"/>
      <c r="R4108"/>
    </row>
    <row r="4109" spans="15:18" x14ac:dyDescent="0.25">
      <c r="O4109"/>
      <c r="P4109" s="29"/>
      <c r="R4109"/>
    </row>
    <row r="4110" spans="15:18" x14ac:dyDescent="0.25">
      <c r="O4110"/>
      <c r="P4110" s="29"/>
      <c r="R4110"/>
    </row>
    <row r="4111" spans="15:18" x14ac:dyDescent="0.25">
      <c r="O4111"/>
      <c r="P4111" s="29"/>
      <c r="R4111"/>
    </row>
    <row r="4112" spans="15:18" x14ac:dyDescent="0.25">
      <c r="O4112"/>
      <c r="P4112" s="29"/>
      <c r="R4112"/>
    </row>
    <row r="4113" spans="15:18" x14ac:dyDescent="0.25">
      <c r="O4113"/>
      <c r="P4113" s="29"/>
      <c r="R4113"/>
    </row>
    <row r="4114" spans="15:18" x14ac:dyDescent="0.25">
      <c r="O4114"/>
      <c r="P4114" s="29"/>
      <c r="R4114"/>
    </row>
    <row r="4115" spans="15:18" x14ac:dyDescent="0.25">
      <c r="O4115"/>
      <c r="P4115" s="29"/>
      <c r="R4115"/>
    </row>
    <row r="4116" spans="15:18" x14ac:dyDescent="0.25">
      <c r="O4116"/>
      <c r="P4116" s="29"/>
      <c r="R4116"/>
    </row>
    <row r="4117" spans="15:18" x14ac:dyDescent="0.25">
      <c r="O4117"/>
      <c r="P4117" s="29"/>
      <c r="R4117"/>
    </row>
    <row r="4118" spans="15:18" x14ac:dyDescent="0.25">
      <c r="O4118"/>
      <c r="P4118" s="29"/>
      <c r="R4118"/>
    </row>
    <row r="4119" spans="15:18" x14ac:dyDescent="0.25">
      <c r="O4119"/>
      <c r="P4119" s="29"/>
      <c r="R4119"/>
    </row>
    <row r="4120" spans="15:18" x14ac:dyDescent="0.25">
      <c r="O4120"/>
      <c r="P4120" s="29"/>
      <c r="R4120"/>
    </row>
    <row r="4121" spans="15:18" x14ac:dyDescent="0.25">
      <c r="O4121"/>
      <c r="P4121" s="29"/>
      <c r="R4121"/>
    </row>
    <row r="4122" spans="15:18" x14ac:dyDescent="0.25">
      <c r="O4122"/>
      <c r="P4122" s="29"/>
      <c r="R4122"/>
    </row>
    <row r="4123" spans="15:18" x14ac:dyDescent="0.25">
      <c r="O4123"/>
      <c r="P4123" s="29"/>
      <c r="R4123"/>
    </row>
    <row r="4124" spans="15:18" x14ac:dyDescent="0.25">
      <c r="O4124"/>
      <c r="P4124" s="29"/>
      <c r="R4124"/>
    </row>
    <row r="4125" spans="15:18" x14ac:dyDescent="0.25">
      <c r="O4125"/>
      <c r="P4125" s="29"/>
      <c r="R4125"/>
    </row>
    <row r="4126" spans="15:18" x14ac:dyDescent="0.25">
      <c r="O4126"/>
      <c r="P4126" s="29"/>
      <c r="R4126"/>
    </row>
    <row r="4127" spans="15:18" x14ac:dyDescent="0.25">
      <c r="O4127"/>
      <c r="P4127" s="29"/>
      <c r="R4127"/>
    </row>
    <row r="4128" spans="15:18" x14ac:dyDescent="0.25">
      <c r="O4128"/>
      <c r="P4128" s="29"/>
      <c r="R4128"/>
    </row>
    <row r="4129" spans="15:18" x14ac:dyDescent="0.25">
      <c r="O4129"/>
      <c r="P4129" s="29"/>
      <c r="R4129"/>
    </row>
    <row r="4130" spans="15:18" x14ac:dyDescent="0.25">
      <c r="O4130"/>
      <c r="P4130" s="29"/>
      <c r="R4130"/>
    </row>
    <row r="4131" spans="15:18" x14ac:dyDescent="0.25">
      <c r="O4131"/>
      <c r="P4131" s="29"/>
      <c r="R4131"/>
    </row>
    <row r="4132" spans="15:18" x14ac:dyDescent="0.25">
      <c r="O4132"/>
      <c r="P4132" s="29"/>
      <c r="R4132"/>
    </row>
    <row r="4133" spans="15:18" x14ac:dyDescent="0.25">
      <c r="O4133"/>
      <c r="P4133" s="29"/>
      <c r="R4133"/>
    </row>
    <row r="4134" spans="15:18" x14ac:dyDescent="0.25">
      <c r="O4134"/>
      <c r="P4134" s="29"/>
      <c r="R4134"/>
    </row>
    <row r="4135" spans="15:18" x14ac:dyDescent="0.25">
      <c r="O4135"/>
      <c r="P4135" s="29"/>
      <c r="R4135"/>
    </row>
    <row r="4136" spans="15:18" x14ac:dyDescent="0.25">
      <c r="O4136"/>
      <c r="P4136" s="29"/>
      <c r="R4136"/>
    </row>
    <row r="4137" spans="15:18" x14ac:dyDescent="0.25">
      <c r="O4137"/>
      <c r="P4137" s="29"/>
      <c r="R4137"/>
    </row>
    <row r="4138" spans="15:18" x14ac:dyDescent="0.25">
      <c r="O4138"/>
      <c r="P4138" s="29"/>
      <c r="R4138"/>
    </row>
    <row r="4139" spans="15:18" x14ac:dyDescent="0.25">
      <c r="O4139"/>
      <c r="P4139" s="29"/>
      <c r="R4139"/>
    </row>
    <row r="4140" spans="15:18" x14ac:dyDescent="0.25">
      <c r="O4140"/>
      <c r="P4140" s="29"/>
      <c r="R4140"/>
    </row>
    <row r="4141" spans="15:18" x14ac:dyDescent="0.25">
      <c r="O4141"/>
      <c r="P4141" s="29"/>
      <c r="R4141"/>
    </row>
    <row r="4142" spans="15:18" x14ac:dyDescent="0.25">
      <c r="O4142"/>
      <c r="P4142" s="29"/>
      <c r="R4142"/>
    </row>
    <row r="4143" spans="15:18" x14ac:dyDescent="0.25">
      <c r="O4143"/>
      <c r="P4143" s="29"/>
      <c r="R4143"/>
    </row>
    <row r="4144" spans="15:18" x14ac:dyDescent="0.25">
      <c r="O4144"/>
      <c r="P4144" s="29"/>
      <c r="R4144"/>
    </row>
    <row r="4145" spans="15:18" x14ac:dyDescent="0.25">
      <c r="O4145"/>
      <c r="P4145" s="29"/>
      <c r="R4145"/>
    </row>
    <row r="4146" spans="15:18" x14ac:dyDescent="0.25">
      <c r="O4146"/>
      <c r="P4146" s="29"/>
      <c r="R4146"/>
    </row>
    <row r="4147" spans="15:18" x14ac:dyDescent="0.25">
      <c r="O4147"/>
      <c r="P4147" s="29"/>
      <c r="R4147"/>
    </row>
    <row r="4148" spans="15:18" x14ac:dyDescent="0.25">
      <c r="O4148"/>
      <c r="P4148" s="29"/>
      <c r="R4148"/>
    </row>
    <row r="4149" spans="15:18" x14ac:dyDescent="0.25">
      <c r="O4149"/>
      <c r="P4149" s="29"/>
      <c r="R4149"/>
    </row>
    <row r="4150" spans="15:18" x14ac:dyDescent="0.25">
      <c r="O4150"/>
      <c r="P4150" s="29"/>
      <c r="R4150"/>
    </row>
    <row r="4151" spans="15:18" x14ac:dyDescent="0.25">
      <c r="O4151"/>
      <c r="P4151" s="29"/>
      <c r="R4151"/>
    </row>
    <row r="4152" spans="15:18" x14ac:dyDescent="0.25">
      <c r="O4152"/>
      <c r="P4152" s="29"/>
      <c r="R4152"/>
    </row>
    <row r="4153" spans="15:18" x14ac:dyDescent="0.25">
      <c r="O4153"/>
      <c r="P4153" s="29"/>
      <c r="R4153"/>
    </row>
    <row r="4154" spans="15:18" x14ac:dyDescent="0.25">
      <c r="O4154"/>
      <c r="P4154" s="29"/>
      <c r="R4154"/>
    </row>
    <row r="4155" spans="15:18" x14ac:dyDescent="0.25">
      <c r="O4155"/>
      <c r="P4155" s="29"/>
      <c r="R4155"/>
    </row>
    <row r="4156" spans="15:18" x14ac:dyDescent="0.25">
      <c r="O4156"/>
      <c r="P4156" s="29"/>
      <c r="R4156"/>
    </row>
    <row r="4157" spans="15:18" x14ac:dyDescent="0.25">
      <c r="O4157"/>
      <c r="P4157" s="29"/>
      <c r="R4157"/>
    </row>
    <row r="4158" spans="15:18" x14ac:dyDescent="0.25">
      <c r="O4158"/>
      <c r="P4158" s="29"/>
      <c r="R4158"/>
    </row>
    <row r="4159" spans="15:18" x14ac:dyDescent="0.25">
      <c r="O4159"/>
      <c r="P4159" s="29"/>
      <c r="R4159"/>
    </row>
    <row r="4160" spans="15:18" x14ac:dyDescent="0.25">
      <c r="O4160"/>
      <c r="P4160" s="29"/>
      <c r="R4160"/>
    </row>
    <row r="4161" spans="15:18" x14ac:dyDescent="0.25">
      <c r="O4161"/>
      <c r="P4161" s="29"/>
      <c r="R4161"/>
    </row>
    <row r="4162" spans="15:18" x14ac:dyDescent="0.25">
      <c r="O4162"/>
      <c r="P4162" s="29"/>
      <c r="R4162"/>
    </row>
    <row r="4163" spans="15:18" x14ac:dyDescent="0.25">
      <c r="O4163"/>
      <c r="P4163" s="29"/>
      <c r="R4163"/>
    </row>
    <row r="4164" spans="15:18" x14ac:dyDescent="0.25">
      <c r="O4164"/>
      <c r="P4164" s="29"/>
      <c r="R4164"/>
    </row>
    <row r="4165" spans="15:18" x14ac:dyDescent="0.25">
      <c r="O4165"/>
      <c r="P4165" s="29"/>
      <c r="R4165"/>
    </row>
    <row r="4166" spans="15:18" x14ac:dyDescent="0.25">
      <c r="O4166"/>
      <c r="P4166" s="29"/>
      <c r="R4166"/>
    </row>
    <row r="4167" spans="15:18" x14ac:dyDescent="0.25">
      <c r="O4167"/>
      <c r="P4167" s="29"/>
      <c r="R4167"/>
    </row>
    <row r="4168" spans="15:18" x14ac:dyDescent="0.25">
      <c r="O4168"/>
      <c r="P4168" s="29"/>
      <c r="R4168"/>
    </row>
    <row r="4169" spans="15:18" x14ac:dyDescent="0.25">
      <c r="O4169"/>
      <c r="P4169" s="29"/>
      <c r="R4169"/>
    </row>
    <row r="4170" spans="15:18" x14ac:dyDescent="0.25">
      <c r="O4170"/>
      <c r="P4170" s="29"/>
      <c r="R4170"/>
    </row>
    <row r="4171" spans="15:18" x14ac:dyDescent="0.25">
      <c r="O4171"/>
      <c r="P4171" s="29"/>
      <c r="R4171"/>
    </row>
    <row r="4172" spans="15:18" x14ac:dyDescent="0.25">
      <c r="O4172"/>
      <c r="P4172" s="29"/>
      <c r="R4172"/>
    </row>
    <row r="4173" spans="15:18" x14ac:dyDescent="0.25">
      <c r="O4173"/>
      <c r="P4173" s="29"/>
      <c r="R4173"/>
    </row>
    <row r="4174" spans="15:18" x14ac:dyDescent="0.25">
      <c r="O4174"/>
      <c r="P4174" s="29"/>
      <c r="R4174"/>
    </row>
    <row r="4175" spans="15:18" x14ac:dyDescent="0.25">
      <c r="O4175"/>
      <c r="P4175" s="29"/>
      <c r="R4175"/>
    </row>
    <row r="4176" spans="15:18" x14ac:dyDescent="0.25">
      <c r="O4176"/>
      <c r="P4176" s="29"/>
      <c r="R4176"/>
    </row>
    <row r="4177" spans="15:18" x14ac:dyDescent="0.25">
      <c r="O4177"/>
      <c r="P4177" s="29"/>
      <c r="R4177"/>
    </row>
    <row r="4178" spans="15:18" x14ac:dyDescent="0.25">
      <c r="O4178"/>
      <c r="P4178" s="29"/>
      <c r="R4178"/>
    </row>
    <row r="4179" spans="15:18" x14ac:dyDescent="0.25">
      <c r="O4179"/>
      <c r="P4179" s="29"/>
      <c r="R4179"/>
    </row>
    <row r="4180" spans="15:18" x14ac:dyDescent="0.25">
      <c r="O4180"/>
      <c r="P4180" s="29"/>
      <c r="R4180"/>
    </row>
    <row r="4181" spans="15:18" x14ac:dyDescent="0.25">
      <c r="O4181"/>
      <c r="P4181" s="29"/>
      <c r="R4181"/>
    </row>
    <row r="4182" spans="15:18" x14ac:dyDescent="0.25">
      <c r="O4182"/>
      <c r="P4182" s="29"/>
      <c r="R4182"/>
    </row>
    <row r="4183" spans="15:18" x14ac:dyDescent="0.25">
      <c r="O4183"/>
      <c r="P4183" s="29"/>
      <c r="R4183"/>
    </row>
    <row r="4184" spans="15:18" x14ac:dyDescent="0.25">
      <c r="O4184"/>
      <c r="P4184" s="29"/>
      <c r="R4184"/>
    </row>
    <row r="4185" spans="15:18" x14ac:dyDescent="0.25">
      <c r="O4185"/>
      <c r="P4185" s="29"/>
      <c r="R4185"/>
    </row>
    <row r="4186" spans="15:18" x14ac:dyDescent="0.25">
      <c r="O4186"/>
      <c r="P4186" s="29"/>
      <c r="R4186"/>
    </row>
    <row r="4187" spans="15:18" x14ac:dyDescent="0.25">
      <c r="O4187"/>
      <c r="P4187" s="29"/>
      <c r="R4187"/>
    </row>
    <row r="4188" spans="15:18" x14ac:dyDescent="0.25">
      <c r="O4188"/>
      <c r="P4188" s="29"/>
      <c r="R4188"/>
    </row>
    <row r="4189" spans="15:18" x14ac:dyDescent="0.25">
      <c r="O4189"/>
      <c r="P4189" s="29"/>
      <c r="R4189"/>
    </row>
    <row r="4190" spans="15:18" x14ac:dyDescent="0.25">
      <c r="O4190"/>
      <c r="P4190" s="29"/>
      <c r="R4190"/>
    </row>
    <row r="4191" spans="15:18" x14ac:dyDescent="0.25">
      <c r="O4191"/>
      <c r="P4191" s="29"/>
      <c r="R4191"/>
    </row>
    <row r="4192" spans="15:18" x14ac:dyDescent="0.25">
      <c r="O4192"/>
      <c r="P4192" s="29"/>
      <c r="R4192"/>
    </row>
    <row r="4193" spans="15:18" x14ac:dyDescent="0.25">
      <c r="O4193"/>
      <c r="P4193" s="29"/>
      <c r="R4193"/>
    </row>
    <row r="4194" spans="15:18" x14ac:dyDescent="0.25">
      <c r="O4194"/>
      <c r="P4194" s="29"/>
      <c r="R4194"/>
    </row>
    <row r="4195" spans="15:18" x14ac:dyDescent="0.25">
      <c r="O4195"/>
      <c r="P4195" s="29"/>
      <c r="R4195"/>
    </row>
    <row r="4196" spans="15:18" x14ac:dyDescent="0.25">
      <c r="O4196"/>
      <c r="P4196" s="29"/>
      <c r="R4196"/>
    </row>
    <row r="4197" spans="15:18" x14ac:dyDescent="0.25">
      <c r="O4197"/>
      <c r="P4197" s="29"/>
      <c r="R4197"/>
    </row>
    <row r="4198" spans="15:18" x14ac:dyDescent="0.25">
      <c r="O4198"/>
      <c r="P4198" s="29"/>
      <c r="R4198"/>
    </row>
    <row r="4199" spans="15:18" x14ac:dyDescent="0.25">
      <c r="O4199"/>
      <c r="P4199" s="29"/>
      <c r="R4199"/>
    </row>
    <row r="4200" spans="15:18" x14ac:dyDescent="0.25">
      <c r="O4200"/>
      <c r="P4200" s="29"/>
      <c r="R4200"/>
    </row>
    <row r="4201" spans="15:18" x14ac:dyDescent="0.25">
      <c r="O4201"/>
      <c r="P4201" s="29"/>
      <c r="R4201"/>
    </row>
    <row r="4202" spans="15:18" x14ac:dyDescent="0.25">
      <c r="O4202"/>
      <c r="P4202" s="29"/>
      <c r="R4202"/>
    </row>
    <row r="4203" spans="15:18" x14ac:dyDescent="0.25">
      <c r="O4203"/>
      <c r="P4203" s="29"/>
      <c r="R4203"/>
    </row>
    <row r="4204" spans="15:18" x14ac:dyDescent="0.25">
      <c r="O4204"/>
      <c r="P4204" s="29"/>
      <c r="R4204"/>
    </row>
    <row r="4205" spans="15:18" x14ac:dyDescent="0.25">
      <c r="O4205"/>
      <c r="P4205" s="29"/>
      <c r="R4205"/>
    </row>
    <row r="4206" spans="15:18" x14ac:dyDescent="0.25">
      <c r="O4206"/>
      <c r="P4206" s="29"/>
      <c r="R4206"/>
    </row>
    <row r="4207" spans="15:18" x14ac:dyDescent="0.25">
      <c r="O4207"/>
      <c r="P4207" s="29"/>
      <c r="R4207"/>
    </row>
    <row r="4208" spans="15:18" x14ac:dyDescent="0.25">
      <c r="O4208"/>
      <c r="P4208" s="29"/>
      <c r="R4208"/>
    </row>
    <row r="4209" spans="15:18" x14ac:dyDescent="0.25">
      <c r="O4209"/>
      <c r="P4209" s="29"/>
      <c r="R4209"/>
    </row>
    <row r="4210" spans="15:18" x14ac:dyDescent="0.25">
      <c r="O4210"/>
      <c r="P4210" s="29"/>
      <c r="R4210"/>
    </row>
    <row r="4211" spans="15:18" x14ac:dyDescent="0.25">
      <c r="O4211"/>
      <c r="P4211" s="29"/>
      <c r="R4211"/>
    </row>
    <row r="4212" spans="15:18" x14ac:dyDescent="0.25">
      <c r="O4212"/>
      <c r="P4212" s="29"/>
      <c r="R4212"/>
    </row>
    <row r="4213" spans="15:18" x14ac:dyDescent="0.25">
      <c r="O4213"/>
      <c r="P4213" s="29"/>
      <c r="R4213"/>
    </row>
    <row r="4214" spans="15:18" x14ac:dyDescent="0.25">
      <c r="O4214"/>
      <c r="P4214" s="29"/>
      <c r="R4214"/>
    </row>
    <row r="4215" spans="15:18" x14ac:dyDescent="0.25">
      <c r="O4215"/>
      <c r="P4215" s="29"/>
      <c r="R4215"/>
    </row>
    <row r="4216" spans="15:18" x14ac:dyDescent="0.25">
      <c r="O4216"/>
      <c r="P4216" s="29"/>
      <c r="R4216"/>
    </row>
    <row r="4217" spans="15:18" x14ac:dyDescent="0.25">
      <c r="O4217"/>
      <c r="P4217" s="29"/>
      <c r="R4217"/>
    </row>
    <row r="4218" spans="15:18" x14ac:dyDescent="0.25">
      <c r="O4218"/>
      <c r="P4218" s="29"/>
      <c r="R4218"/>
    </row>
    <row r="4219" spans="15:18" x14ac:dyDescent="0.25">
      <c r="O4219"/>
      <c r="P4219" s="29"/>
      <c r="R4219"/>
    </row>
    <row r="4220" spans="15:18" x14ac:dyDescent="0.25">
      <c r="O4220"/>
      <c r="P4220" s="29"/>
      <c r="R4220"/>
    </row>
    <row r="4221" spans="15:18" x14ac:dyDescent="0.25">
      <c r="O4221"/>
      <c r="P4221" s="29"/>
      <c r="R4221"/>
    </row>
    <row r="4222" spans="15:18" x14ac:dyDescent="0.25">
      <c r="O4222"/>
      <c r="P4222" s="29"/>
      <c r="R4222"/>
    </row>
    <row r="4223" spans="15:18" x14ac:dyDescent="0.25">
      <c r="O4223"/>
      <c r="P4223" s="29"/>
      <c r="R4223"/>
    </row>
    <row r="4224" spans="15:18" x14ac:dyDescent="0.25">
      <c r="O4224"/>
      <c r="P4224" s="29"/>
      <c r="R4224"/>
    </row>
    <row r="4225" spans="15:18" x14ac:dyDescent="0.25">
      <c r="O4225"/>
      <c r="P4225" s="29"/>
      <c r="R4225"/>
    </row>
    <row r="4226" spans="15:18" x14ac:dyDescent="0.25">
      <c r="O4226"/>
      <c r="P4226" s="29"/>
      <c r="R4226"/>
    </row>
    <row r="4227" spans="15:18" x14ac:dyDescent="0.25">
      <c r="O4227"/>
      <c r="P4227" s="29"/>
      <c r="R4227"/>
    </row>
    <row r="4228" spans="15:18" x14ac:dyDescent="0.25">
      <c r="O4228"/>
      <c r="P4228" s="29"/>
      <c r="R4228"/>
    </row>
    <row r="4229" spans="15:18" x14ac:dyDescent="0.25">
      <c r="O4229"/>
      <c r="P4229" s="29"/>
      <c r="R4229"/>
    </row>
    <row r="4230" spans="15:18" x14ac:dyDescent="0.25">
      <c r="O4230"/>
      <c r="P4230" s="29"/>
      <c r="R4230"/>
    </row>
    <row r="4231" spans="15:18" x14ac:dyDescent="0.25">
      <c r="O4231"/>
      <c r="P4231" s="29"/>
      <c r="R4231"/>
    </row>
    <row r="4232" spans="15:18" x14ac:dyDescent="0.25">
      <c r="O4232"/>
      <c r="P4232" s="29"/>
      <c r="R4232"/>
    </row>
    <row r="4233" spans="15:18" x14ac:dyDescent="0.25">
      <c r="O4233"/>
      <c r="P4233" s="29"/>
      <c r="R4233"/>
    </row>
    <row r="4234" spans="15:18" x14ac:dyDescent="0.25">
      <c r="O4234"/>
      <c r="P4234" s="29"/>
      <c r="R4234"/>
    </row>
    <row r="4235" spans="15:18" x14ac:dyDescent="0.25">
      <c r="O4235"/>
      <c r="P4235" s="29"/>
      <c r="R4235"/>
    </row>
    <row r="4236" spans="15:18" x14ac:dyDescent="0.25">
      <c r="O4236"/>
      <c r="P4236" s="29"/>
      <c r="R4236"/>
    </row>
    <row r="4237" spans="15:18" x14ac:dyDescent="0.25">
      <c r="O4237"/>
      <c r="P4237" s="29"/>
      <c r="R4237"/>
    </row>
    <row r="4238" spans="15:18" x14ac:dyDescent="0.25">
      <c r="O4238"/>
      <c r="P4238" s="29"/>
      <c r="R4238"/>
    </row>
    <row r="4239" spans="15:18" x14ac:dyDescent="0.25">
      <c r="O4239"/>
      <c r="P4239" s="29"/>
      <c r="R4239"/>
    </row>
    <row r="4240" spans="15:18" x14ac:dyDescent="0.25">
      <c r="O4240"/>
      <c r="P4240" s="29"/>
      <c r="R4240"/>
    </row>
    <row r="4241" spans="15:18" x14ac:dyDescent="0.25">
      <c r="O4241"/>
      <c r="P4241" s="29"/>
      <c r="R4241"/>
    </row>
    <row r="4242" spans="15:18" x14ac:dyDescent="0.25">
      <c r="O4242"/>
      <c r="P4242" s="29"/>
      <c r="R4242"/>
    </row>
    <row r="4243" spans="15:18" x14ac:dyDescent="0.25">
      <c r="O4243"/>
      <c r="P4243" s="29"/>
      <c r="R4243"/>
    </row>
    <row r="4244" spans="15:18" x14ac:dyDescent="0.25">
      <c r="O4244"/>
      <c r="P4244" s="29"/>
      <c r="R4244"/>
    </row>
    <row r="4245" spans="15:18" x14ac:dyDescent="0.25">
      <c r="O4245"/>
      <c r="P4245" s="29"/>
      <c r="R4245"/>
    </row>
    <row r="4246" spans="15:18" x14ac:dyDescent="0.25">
      <c r="O4246"/>
      <c r="P4246" s="29"/>
      <c r="R4246"/>
    </row>
    <row r="4247" spans="15:18" x14ac:dyDescent="0.25">
      <c r="O4247"/>
      <c r="P4247" s="29"/>
      <c r="R4247"/>
    </row>
    <row r="4248" spans="15:18" x14ac:dyDescent="0.25">
      <c r="O4248"/>
      <c r="P4248" s="29"/>
      <c r="R4248"/>
    </row>
    <row r="4249" spans="15:18" x14ac:dyDescent="0.25">
      <c r="O4249"/>
      <c r="P4249" s="29"/>
      <c r="R4249"/>
    </row>
    <row r="4250" spans="15:18" x14ac:dyDescent="0.25">
      <c r="O4250"/>
      <c r="P4250" s="29"/>
      <c r="R4250"/>
    </row>
    <row r="4251" spans="15:18" x14ac:dyDescent="0.25">
      <c r="O4251"/>
      <c r="P4251" s="29"/>
      <c r="R4251"/>
    </row>
    <row r="4252" spans="15:18" x14ac:dyDescent="0.25">
      <c r="O4252"/>
      <c r="P4252" s="29"/>
      <c r="R4252"/>
    </row>
    <row r="4253" spans="15:18" x14ac:dyDescent="0.25">
      <c r="O4253"/>
      <c r="P4253" s="29"/>
      <c r="R4253"/>
    </row>
    <row r="4254" spans="15:18" x14ac:dyDescent="0.25">
      <c r="O4254"/>
      <c r="P4254" s="29"/>
      <c r="R4254"/>
    </row>
    <row r="4255" spans="15:18" x14ac:dyDescent="0.25">
      <c r="O4255"/>
      <c r="P4255" s="29"/>
      <c r="R4255"/>
    </row>
    <row r="4256" spans="15:18" x14ac:dyDescent="0.25">
      <c r="O4256"/>
      <c r="P4256" s="29"/>
      <c r="R4256"/>
    </row>
    <row r="4257" spans="15:18" x14ac:dyDescent="0.25">
      <c r="O4257"/>
      <c r="P4257" s="29"/>
      <c r="R4257"/>
    </row>
    <row r="4258" spans="15:18" x14ac:dyDescent="0.25">
      <c r="O4258"/>
      <c r="P4258" s="29"/>
      <c r="R4258"/>
    </row>
    <row r="4259" spans="15:18" x14ac:dyDescent="0.25">
      <c r="O4259"/>
      <c r="P4259" s="29"/>
      <c r="R4259"/>
    </row>
    <row r="4260" spans="15:18" x14ac:dyDescent="0.25">
      <c r="O4260"/>
      <c r="P4260" s="29"/>
      <c r="R4260"/>
    </row>
    <row r="4261" spans="15:18" x14ac:dyDescent="0.25">
      <c r="O4261"/>
      <c r="P4261" s="29"/>
      <c r="R4261"/>
    </row>
    <row r="4262" spans="15:18" x14ac:dyDescent="0.25">
      <c r="O4262"/>
      <c r="P4262" s="29"/>
      <c r="R4262"/>
    </row>
    <row r="4263" spans="15:18" x14ac:dyDescent="0.25">
      <c r="O4263"/>
      <c r="P4263" s="29"/>
      <c r="R4263"/>
    </row>
    <row r="4264" spans="15:18" x14ac:dyDescent="0.25">
      <c r="O4264"/>
      <c r="P4264" s="29"/>
      <c r="R4264"/>
    </row>
    <row r="4265" spans="15:18" x14ac:dyDescent="0.25">
      <c r="O4265"/>
      <c r="P4265" s="29"/>
      <c r="R4265"/>
    </row>
    <row r="4266" spans="15:18" x14ac:dyDescent="0.25">
      <c r="O4266"/>
      <c r="P4266" s="29"/>
      <c r="R4266"/>
    </row>
    <row r="4267" spans="15:18" x14ac:dyDescent="0.25">
      <c r="O4267"/>
      <c r="P4267" s="29"/>
      <c r="R4267"/>
    </row>
    <row r="4268" spans="15:18" x14ac:dyDescent="0.25">
      <c r="O4268"/>
      <c r="P4268" s="29"/>
      <c r="R4268"/>
    </row>
    <row r="4269" spans="15:18" x14ac:dyDescent="0.25">
      <c r="O4269"/>
      <c r="P4269" s="29"/>
      <c r="R4269"/>
    </row>
    <row r="4270" spans="15:18" x14ac:dyDescent="0.25">
      <c r="O4270"/>
      <c r="P4270" s="29"/>
      <c r="R4270"/>
    </row>
    <row r="4271" spans="15:18" x14ac:dyDescent="0.25">
      <c r="O4271"/>
      <c r="P4271" s="29"/>
      <c r="R4271"/>
    </row>
    <row r="4272" spans="15:18" x14ac:dyDescent="0.25">
      <c r="O4272"/>
      <c r="P4272" s="29"/>
      <c r="R4272"/>
    </row>
    <row r="4273" spans="15:18" x14ac:dyDescent="0.25">
      <c r="O4273"/>
      <c r="P4273" s="29"/>
      <c r="R4273"/>
    </row>
    <row r="4274" spans="15:18" x14ac:dyDescent="0.25">
      <c r="O4274"/>
      <c r="P4274" s="29"/>
      <c r="R4274"/>
    </row>
    <row r="4275" spans="15:18" x14ac:dyDescent="0.25">
      <c r="O4275"/>
      <c r="P4275" s="29"/>
      <c r="R4275"/>
    </row>
    <row r="4276" spans="15:18" x14ac:dyDescent="0.25">
      <c r="O4276"/>
      <c r="P4276" s="29"/>
      <c r="R4276"/>
    </row>
    <row r="4277" spans="15:18" x14ac:dyDescent="0.25">
      <c r="O4277"/>
      <c r="P4277" s="29"/>
      <c r="R4277"/>
    </row>
    <row r="4278" spans="15:18" x14ac:dyDescent="0.25">
      <c r="O4278"/>
      <c r="P4278" s="29"/>
      <c r="R4278"/>
    </row>
    <row r="4279" spans="15:18" x14ac:dyDescent="0.25">
      <c r="O4279"/>
      <c r="P4279" s="29"/>
      <c r="R4279"/>
    </row>
    <row r="4280" spans="15:18" x14ac:dyDescent="0.25">
      <c r="O4280"/>
      <c r="P4280" s="29"/>
      <c r="R4280"/>
    </row>
    <row r="4281" spans="15:18" x14ac:dyDescent="0.25">
      <c r="O4281"/>
      <c r="P4281" s="29"/>
      <c r="R4281"/>
    </row>
    <row r="4282" spans="15:18" x14ac:dyDescent="0.25">
      <c r="O4282"/>
      <c r="P4282" s="29"/>
      <c r="R4282"/>
    </row>
    <row r="4283" spans="15:18" x14ac:dyDescent="0.25">
      <c r="O4283"/>
      <c r="P4283" s="29"/>
      <c r="R4283"/>
    </row>
    <row r="4284" spans="15:18" x14ac:dyDescent="0.25">
      <c r="O4284"/>
      <c r="P4284" s="29"/>
      <c r="R4284"/>
    </row>
    <row r="4285" spans="15:18" x14ac:dyDescent="0.25">
      <c r="O4285"/>
      <c r="P4285" s="29"/>
      <c r="R4285"/>
    </row>
    <row r="4286" spans="15:18" x14ac:dyDescent="0.25">
      <c r="O4286"/>
      <c r="P4286" s="29"/>
      <c r="R4286"/>
    </row>
    <row r="4287" spans="15:18" x14ac:dyDescent="0.25">
      <c r="O4287"/>
      <c r="P4287" s="29"/>
      <c r="R4287"/>
    </row>
    <row r="4288" spans="15:18" x14ac:dyDescent="0.25">
      <c r="O4288"/>
      <c r="P4288" s="29"/>
      <c r="R4288"/>
    </row>
    <row r="4289" spans="15:18" x14ac:dyDescent="0.25">
      <c r="O4289"/>
      <c r="P4289" s="29"/>
      <c r="R4289"/>
    </row>
    <row r="4290" spans="15:18" x14ac:dyDescent="0.25">
      <c r="O4290"/>
      <c r="P4290" s="29"/>
      <c r="R4290"/>
    </row>
    <row r="4291" spans="15:18" x14ac:dyDescent="0.25">
      <c r="O4291"/>
      <c r="P4291" s="29"/>
      <c r="R4291"/>
    </row>
    <row r="4292" spans="15:18" x14ac:dyDescent="0.25">
      <c r="O4292"/>
      <c r="P4292" s="29"/>
      <c r="R4292"/>
    </row>
    <row r="4293" spans="15:18" x14ac:dyDescent="0.25">
      <c r="O4293"/>
      <c r="P4293" s="29"/>
      <c r="R4293"/>
    </row>
    <row r="4294" spans="15:18" x14ac:dyDescent="0.25">
      <c r="O4294"/>
      <c r="P4294" s="29"/>
      <c r="R4294"/>
    </row>
    <row r="4295" spans="15:18" x14ac:dyDescent="0.25">
      <c r="O4295"/>
      <c r="P4295" s="29"/>
      <c r="R4295"/>
    </row>
    <row r="4296" spans="15:18" x14ac:dyDescent="0.25">
      <c r="O4296"/>
      <c r="P4296" s="29"/>
      <c r="R4296"/>
    </row>
    <row r="4297" spans="15:18" x14ac:dyDescent="0.25">
      <c r="O4297"/>
      <c r="P4297" s="29"/>
      <c r="R4297"/>
    </row>
    <row r="4298" spans="15:18" x14ac:dyDescent="0.25">
      <c r="O4298"/>
      <c r="P4298" s="29"/>
      <c r="R4298"/>
    </row>
    <row r="4299" spans="15:18" x14ac:dyDescent="0.25">
      <c r="O4299"/>
      <c r="P4299" s="29"/>
      <c r="R4299"/>
    </row>
    <row r="4300" spans="15:18" x14ac:dyDescent="0.25">
      <c r="O4300"/>
      <c r="P4300" s="29"/>
      <c r="R4300"/>
    </row>
    <row r="4301" spans="15:18" x14ac:dyDescent="0.25">
      <c r="O4301"/>
      <c r="P4301" s="29"/>
      <c r="R4301"/>
    </row>
    <row r="4302" spans="15:18" x14ac:dyDescent="0.25">
      <c r="O4302"/>
      <c r="P4302" s="29"/>
      <c r="R4302"/>
    </row>
    <row r="4303" spans="15:18" x14ac:dyDescent="0.25">
      <c r="O4303"/>
      <c r="P4303" s="29"/>
      <c r="R4303"/>
    </row>
    <row r="4304" spans="15:18" x14ac:dyDescent="0.25">
      <c r="O4304"/>
      <c r="P4304" s="29"/>
      <c r="R4304"/>
    </row>
    <row r="4305" spans="15:18" x14ac:dyDescent="0.25">
      <c r="O4305"/>
      <c r="P4305" s="29"/>
      <c r="R4305"/>
    </row>
    <row r="4306" spans="15:18" x14ac:dyDescent="0.25">
      <c r="O4306"/>
      <c r="P4306" s="29"/>
      <c r="R4306"/>
    </row>
    <row r="4307" spans="15:18" x14ac:dyDescent="0.25">
      <c r="O4307"/>
      <c r="P4307" s="29"/>
      <c r="R4307"/>
    </row>
    <row r="4308" spans="15:18" x14ac:dyDescent="0.25">
      <c r="O4308"/>
      <c r="P4308" s="29"/>
      <c r="R4308"/>
    </row>
    <row r="4309" spans="15:18" x14ac:dyDescent="0.25">
      <c r="O4309"/>
      <c r="P4309" s="29"/>
      <c r="R4309"/>
    </row>
    <row r="4310" spans="15:18" x14ac:dyDescent="0.25">
      <c r="O4310"/>
      <c r="P4310" s="29"/>
      <c r="R4310"/>
    </row>
    <row r="4311" spans="15:18" x14ac:dyDescent="0.25">
      <c r="O4311"/>
      <c r="P4311" s="29"/>
      <c r="R4311"/>
    </row>
    <row r="4312" spans="15:18" x14ac:dyDescent="0.25">
      <c r="O4312"/>
      <c r="P4312" s="29"/>
      <c r="R4312"/>
    </row>
    <row r="4313" spans="15:18" x14ac:dyDescent="0.25">
      <c r="O4313"/>
      <c r="P4313" s="29"/>
      <c r="R4313"/>
    </row>
    <row r="4314" spans="15:18" x14ac:dyDescent="0.25">
      <c r="O4314"/>
      <c r="P4314" s="29"/>
      <c r="R4314"/>
    </row>
    <row r="4315" spans="15:18" x14ac:dyDescent="0.25">
      <c r="O4315"/>
      <c r="P4315" s="29"/>
      <c r="R4315"/>
    </row>
    <row r="4316" spans="15:18" x14ac:dyDescent="0.25">
      <c r="O4316"/>
      <c r="P4316" s="29"/>
      <c r="R4316"/>
    </row>
    <row r="4317" spans="15:18" x14ac:dyDescent="0.25">
      <c r="O4317"/>
      <c r="P4317" s="29"/>
      <c r="R4317"/>
    </row>
    <row r="4318" spans="15:18" x14ac:dyDescent="0.25">
      <c r="O4318"/>
      <c r="P4318" s="29"/>
      <c r="R4318"/>
    </row>
    <row r="4319" spans="15:18" x14ac:dyDescent="0.25">
      <c r="O4319"/>
      <c r="P4319" s="29"/>
      <c r="R4319"/>
    </row>
    <row r="4320" spans="15:18" x14ac:dyDescent="0.25">
      <c r="O4320"/>
      <c r="P4320" s="29"/>
      <c r="R4320"/>
    </row>
    <row r="4321" spans="15:18" x14ac:dyDescent="0.25">
      <c r="O4321"/>
      <c r="P4321" s="29"/>
      <c r="R4321"/>
    </row>
    <row r="4322" spans="15:18" x14ac:dyDescent="0.25">
      <c r="O4322"/>
      <c r="P4322" s="29"/>
      <c r="R4322"/>
    </row>
    <row r="4323" spans="15:18" x14ac:dyDescent="0.25">
      <c r="O4323"/>
      <c r="P4323" s="29"/>
      <c r="R4323"/>
    </row>
    <row r="4324" spans="15:18" x14ac:dyDescent="0.25">
      <c r="O4324"/>
      <c r="P4324" s="29"/>
      <c r="R4324"/>
    </row>
    <row r="4325" spans="15:18" x14ac:dyDescent="0.25">
      <c r="O4325"/>
      <c r="P4325" s="29"/>
      <c r="R4325"/>
    </row>
    <row r="4326" spans="15:18" x14ac:dyDescent="0.25">
      <c r="O4326"/>
      <c r="P4326" s="29"/>
      <c r="R4326"/>
    </row>
    <row r="4327" spans="15:18" x14ac:dyDescent="0.25">
      <c r="O4327"/>
      <c r="P4327" s="29"/>
      <c r="R4327"/>
    </row>
    <row r="4328" spans="15:18" x14ac:dyDescent="0.25">
      <c r="O4328"/>
      <c r="P4328" s="29"/>
      <c r="R4328"/>
    </row>
    <row r="4329" spans="15:18" x14ac:dyDescent="0.25">
      <c r="O4329"/>
      <c r="P4329" s="29"/>
      <c r="R4329"/>
    </row>
    <row r="4330" spans="15:18" x14ac:dyDescent="0.25">
      <c r="O4330"/>
      <c r="P4330" s="29"/>
      <c r="R4330"/>
    </row>
    <row r="4331" spans="15:18" x14ac:dyDescent="0.25">
      <c r="O4331"/>
      <c r="P4331" s="29"/>
      <c r="R4331"/>
    </row>
    <row r="4332" spans="15:18" x14ac:dyDescent="0.25">
      <c r="O4332"/>
      <c r="P4332" s="29"/>
      <c r="R4332"/>
    </row>
    <row r="4333" spans="15:18" x14ac:dyDescent="0.25">
      <c r="O4333"/>
      <c r="P4333" s="29"/>
      <c r="R4333"/>
    </row>
    <row r="4334" spans="15:18" x14ac:dyDescent="0.25">
      <c r="O4334"/>
      <c r="P4334" s="29"/>
      <c r="R4334"/>
    </row>
    <row r="4335" spans="15:18" x14ac:dyDescent="0.25">
      <c r="O4335"/>
      <c r="P4335" s="29"/>
      <c r="R4335"/>
    </row>
    <row r="4336" spans="15:18" x14ac:dyDescent="0.25">
      <c r="O4336"/>
      <c r="P4336" s="29"/>
      <c r="R4336"/>
    </row>
    <row r="4337" spans="15:18" x14ac:dyDescent="0.25">
      <c r="O4337"/>
      <c r="P4337" s="29"/>
      <c r="R4337"/>
    </row>
    <row r="4338" spans="15:18" x14ac:dyDescent="0.25">
      <c r="O4338"/>
      <c r="P4338" s="29"/>
      <c r="R4338"/>
    </row>
    <row r="4339" spans="15:18" x14ac:dyDescent="0.25">
      <c r="O4339"/>
      <c r="P4339" s="29"/>
      <c r="R4339"/>
    </row>
    <row r="4340" spans="15:18" x14ac:dyDescent="0.25">
      <c r="O4340"/>
      <c r="P4340" s="29"/>
      <c r="R4340"/>
    </row>
    <row r="4341" spans="15:18" x14ac:dyDescent="0.25">
      <c r="O4341"/>
      <c r="P4341" s="29"/>
      <c r="R4341"/>
    </row>
    <row r="4342" spans="15:18" x14ac:dyDescent="0.25">
      <c r="O4342"/>
      <c r="P4342" s="29"/>
      <c r="R4342"/>
    </row>
    <row r="4343" spans="15:18" x14ac:dyDescent="0.25">
      <c r="O4343"/>
      <c r="P4343" s="29"/>
      <c r="R4343"/>
    </row>
    <row r="4344" spans="15:18" x14ac:dyDescent="0.25">
      <c r="O4344"/>
      <c r="P4344" s="29"/>
      <c r="R4344"/>
    </row>
    <row r="4345" spans="15:18" x14ac:dyDescent="0.25">
      <c r="O4345"/>
      <c r="P4345" s="29"/>
      <c r="R4345"/>
    </row>
    <row r="4346" spans="15:18" x14ac:dyDescent="0.25">
      <c r="O4346"/>
      <c r="P4346" s="29"/>
      <c r="R4346"/>
    </row>
    <row r="4347" spans="15:18" x14ac:dyDescent="0.25">
      <c r="O4347"/>
      <c r="P4347" s="29"/>
      <c r="R4347"/>
    </row>
    <row r="4348" spans="15:18" x14ac:dyDescent="0.25">
      <c r="O4348"/>
      <c r="P4348" s="29"/>
      <c r="R4348"/>
    </row>
    <row r="4349" spans="15:18" x14ac:dyDescent="0.25">
      <c r="O4349"/>
      <c r="P4349" s="29"/>
      <c r="R4349"/>
    </row>
    <row r="4350" spans="15:18" x14ac:dyDescent="0.25">
      <c r="O4350"/>
      <c r="P4350" s="29"/>
      <c r="R4350"/>
    </row>
    <row r="4351" spans="15:18" x14ac:dyDescent="0.25">
      <c r="O4351"/>
      <c r="P4351" s="29"/>
      <c r="R4351"/>
    </row>
    <row r="4352" spans="15:18" x14ac:dyDescent="0.25">
      <c r="O4352"/>
      <c r="P4352" s="29"/>
      <c r="R4352"/>
    </row>
    <row r="4353" spans="15:18" x14ac:dyDescent="0.25">
      <c r="O4353"/>
      <c r="P4353" s="29"/>
      <c r="R4353"/>
    </row>
    <row r="4354" spans="15:18" x14ac:dyDescent="0.25">
      <c r="O4354"/>
      <c r="P4354" s="29"/>
      <c r="R4354"/>
    </row>
    <row r="4355" spans="15:18" x14ac:dyDescent="0.25">
      <c r="O4355"/>
      <c r="P4355" s="29"/>
      <c r="R4355"/>
    </row>
    <row r="4356" spans="15:18" x14ac:dyDescent="0.25">
      <c r="O4356"/>
      <c r="P4356" s="29"/>
      <c r="R4356"/>
    </row>
    <row r="4357" spans="15:18" x14ac:dyDescent="0.25">
      <c r="O4357"/>
      <c r="P4357" s="29"/>
      <c r="R4357"/>
    </row>
    <row r="4358" spans="15:18" x14ac:dyDescent="0.25">
      <c r="O4358"/>
      <c r="P4358" s="29"/>
      <c r="R4358"/>
    </row>
    <row r="4359" spans="15:18" x14ac:dyDescent="0.25">
      <c r="O4359"/>
      <c r="P4359" s="29"/>
      <c r="R4359"/>
    </row>
    <row r="4360" spans="15:18" x14ac:dyDescent="0.25">
      <c r="O4360"/>
      <c r="P4360" s="29"/>
      <c r="R4360"/>
    </row>
    <row r="4361" spans="15:18" x14ac:dyDescent="0.25">
      <c r="O4361"/>
      <c r="P4361" s="29"/>
      <c r="R4361"/>
    </row>
    <row r="4362" spans="15:18" x14ac:dyDescent="0.25">
      <c r="O4362"/>
      <c r="P4362" s="29"/>
      <c r="R4362"/>
    </row>
    <row r="4363" spans="15:18" x14ac:dyDescent="0.25">
      <c r="O4363"/>
      <c r="P4363" s="29"/>
      <c r="R4363"/>
    </row>
    <row r="4364" spans="15:18" x14ac:dyDescent="0.25">
      <c r="O4364"/>
      <c r="P4364" s="29"/>
      <c r="R4364"/>
    </row>
    <row r="4365" spans="15:18" x14ac:dyDescent="0.25">
      <c r="O4365"/>
      <c r="P4365" s="29"/>
      <c r="R4365"/>
    </row>
    <row r="4366" spans="15:18" x14ac:dyDescent="0.25">
      <c r="O4366"/>
      <c r="P4366" s="29"/>
      <c r="R4366"/>
    </row>
    <row r="4367" spans="15:18" x14ac:dyDescent="0.25">
      <c r="O4367"/>
      <c r="P4367" s="29"/>
      <c r="R4367"/>
    </row>
    <row r="4368" spans="15:18" x14ac:dyDescent="0.25">
      <c r="O4368"/>
      <c r="P4368" s="29"/>
      <c r="R4368"/>
    </row>
    <row r="4369" spans="15:18" x14ac:dyDescent="0.25">
      <c r="O4369"/>
      <c r="P4369" s="29"/>
      <c r="R4369"/>
    </row>
    <row r="4370" spans="15:18" x14ac:dyDescent="0.25">
      <c r="O4370"/>
      <c r="P4370" s="29"/>
      <c r="R4370"/>
    </row>
    <row r="4371" spans="15:18" x14ac:dyDescent="0.25">
      <c r="O4371"/>
      <c r="P4371" s="29"/>
      <c r="R4371"/>
    </row>
    <row r="4372" spans="15:18" x14ac:dyDescent="0.25">
      <c r="O4372"/>
      <c r="P4372" s="29"/>
      <c r="R4372"/>
    </row>
    <row r="4373" spans="15:18" x14ac:dyDescent="0.25">
      <c r="O4373"/>
      <c r="P4373" s="29"/>
      <c r="R4373"/>
    </row>
    <row r="4374" spans="15:18" x14ac:dyDescent="0.25">
      <c r="O4374"/>
      <c r="P4374" s="29"/>
      <c r="R4374"/>
    </row>
    <row r="4375" spans="15:18" x14ac:dyDescent="0.25">
      <c r="O4375"/>
      <c r="P4375" s="29"/>
      <c r="R4375"/>
    </row>
    <row r="4376" spans="15:18" x14ac:dyDescent="0.25">
      <c r="O4376"/>
      <c r="P4376" s="29"/>
      <c r="R4376"/>
    </row>
    <row r="4377" spans="15:18" x14ac:dyDescent="0.25">
      <c r="O4377"/>
      <c r="P4377" s="29"/>
      <c r="R4377"/>
    </row>
    <row r="4378" spans="15:18" x14ac:dyDescent="0.25">
      <c r="O4378"/>
      <c r="P4378" s="29"/>
      <c r="R4378"/>
    </row>
    <row r="4379" spans="15:18" x14ac:dyDescent="0.25">
      <c r="O4379"/>
      <c r="P4379" s="29"/>
      <c r="R4379"/>
    </row>
    <row r="4380" spans="15:18" x14ac:dyDescent="0.25">
      <c r="O4380"/>
      <c r="P4380" s="29"/>
      <c r="R4380"/>
    </row>
    <row r="4381" spans="15:18" x14ac:dyDescent="0.25">
      <c r="O4381"/>
      <c r="P4381" s="29"/>
      <c r="R4381"/>
    </row>
    <row r="4382" spans="15:18" x14ac:dyDescent="0.25">
      <c r="O4382"/>
      <c r="P4382" s="29"/>
      <c r="R4382"/>
    </row>
    <row r="4383" spans="15:18" x14ac:dyDescent="0.25">
      <c r="O4383"/>
      <c r="P4383" s="29"/>
      <c r="R4383"/>
    </row>
    <row r="4384" spans="15:18" x14ac:dyDescent="0.25">
      <c r="O4384"/>
      <c r="P4384" s="29"/>
      <c r="R4384"/>
    </row>
    <row r="4385" spans="15:18" x14ac:dyDescent="0.25">
      <c r="O4385"/>
      <c r="P4385" s="29"/>
      <c r="R4385"/>
    </row>
    <row r="4386" spans="15:18" x14ac:dyDescent="0.25">
      <c r="O4386"/>
      <c r="P4386" s="29"/>
      <c r="R4386"/>
    </row>
    <row r="4387" spans="15:18" x14ac:dyDescent="0.25">
      <c r="O4387"/>
      <c r="P4387" s="29"/>
      <c r="R4387"/>
    </row>
    <row r="4388" spans="15:18" x14ac:dyDescent="0.25">
      <c r="O4388"/>
      <c r="P4388" s="29"/>
      <c r="R4388"/>
    </row>
    <row r="4389" spans="15:18" x14ac:dyDescent="0.25">
      <c r="O4389"/>
      <c r="P4389" s="29"/>
      <c r="R4389"/>
    </row>
    <row r="4390" spans="15:18" x14ac:dyDescent="0.25">
      <c r="O4390"/>
      <c r="P4390" s="29"/>
      <c r="R4390"/>
    </row>
    <row r="4391" spans="15:18" x14ac:dyDescent="0.25">
      <c r="O4391"/>
      <c r="P4391" s="29"/>
      <c r="R4391"/>
    </row>
    <row r="4392" spans="15:18" x14ac:dyDescent="0.25">
      <c r="O4392"/>
      <c r="P4392" s="29"/>
      <c r="R4392"/>
    </row>
    <row r="4393" spans="15:18" x14ac:dyDescent="0.25">
      <c r="O4393"/>
      <c r="P4393" s="29"/>
      <c r="R4393"/>
    </row>
    <row r="4394" spans="15:18" x14ac:dyDescent="0.25">
      <c r="O4394"/>
      <c r="P4394" s="29"/>
      <c r="R4394"/>
    </row>
    <row r="4395" spans="15:18" x14ac:dyDescent="0.25">
      <c r="O4395"/>
      <c r="P4395" s="29"/>
      <c r="R4395"/>
    </row>
    <row r="4396" spans="15:18" x14ac:dyDescent="0.25">
      <c r="O4396"/>
      <c r="P4396" s="29"/>
      <c r="R4396"/>
    </row>
    <row r="4397" spans="15:18" x14ac:dyDescent="0.25">
      <c r="O4397"/>
      <c r="P4397" s="29"/>
      <c r="R4397"/>
    </row>
    <row r="4398" spans="15:18" x14ac:dyDescent="0.25">
      <c r="O4398"/>
      <c r="P4398" s="29"/>
      <c r="R4398"/>
    </row>
    <row r="4399" spans="15:18" x14ac:dyDescent="0.25">
      <c r="O4399"/>
      <c r="P4399" s="29"/>
      <c r="R4399"/>
    </row>
    <row r="4400" spans="15:18" x14ac:dyDescent="0.25">
      <c r="O4400"/>
      <c r="P4400" s="29"/>
      <c r="R4400"/>
    </row>
    <row r="4401" spans="15:18" x14ac:dyDescent="0.25">
      <c r="O4401"/>
      <c r="P4401" s="29"/>
      <c r="R4401"/>
    </row>
    <row r="4402" spans="15:18" x14ac:dyDescent="0.25">
      <c r="O4402"/>
      <c r="P4402" s="29"/>
      <c r="R4402"/>
    </row>
    <row r="4403" spans="15:18" x14ac:dyDescent="0.25">
      <c r="O4403"/>
      <c r="P4403" s="29"/>
      <c r="R4403"/>
    </row>
    <row r="4404" spans="15:18" x14ac:dyDescent="0.25">
      <c r="O4404"/>
      <c r="P4404" s="29"/>
      <c r="R4404"/>
    </row>
    <row r="4405" spans="15:18" x14ac:dyDescent="0.25">
      <c r="O4405"/>
      <c r="P4405" s="29"/>
      <c r="R4405"/>
    </row>
    <row r="4406" spans="15:18" x14ac:dyDescent="0.25">
      <c r="O4406"/>
      <c r="P4406" s="29"/>
      <c r="R4406"/>
    </row>
    <row r="4407" spans="15:18" x14ac:dyDescent="0.25">
      <c r="O4407"/>
      <c r="P4407" s="29"/>
      <c r="R4407"/>
    </row>
    <row r="4408" spans="15:18" x14ac:dyDescent="0.25">
      <c r="O4408"/>
      <c r="P4408" s="29"/>
      <c r="R4408"/>
    </row>
    <row r="4409" spans="15:18" x14ac:dyDescent="0.25">
      <c r="O4409"/>
      <c r="P4409" s="29"/>
      <c r="R4409"/>
    </row>
    <row r="4410" spans="15:18" x14ac:dyDescent="0.25">
      <c r="O4410"/>
      <c r="P4410" s="29"/>
      <c r="R4410"/>
    </row>
    <row r="4411" spans="15:18" x14ac:dyDescent="0.25">
      <c r="O4411"/>
      <c r="P4411" s="29"/>
      <c r="R4411"/>
    </row>
    <row r="4412" spans="15:18" x14ac:dyDescent="0.25">
      <c r="O4412"/>
      <c r="P4412" s="29"/>
      <c r="R4412"/>
    </row>
    <row r="4413" spans="15:18" x14ac:dyDescent="0.25">
      <c r="O4413"/>
      <c r="P4413" s="29"/>
      <c r="R4413"/>
    </row>
    <row r="4414" spans="15:18" x14ac:dyDescent="0.25">
      <c r="O4414"/>
      <c r="P4414" s="29"/>
      <c r="R4414"/>
    </row>
    <row r="4415" spans="15:18" x14ac:dyDescent="0.25">
      <c r="O4415"/>
      <c r="P4415" s="29"/>
      <c r="R4415"/>
    </row>
    <row r="4416" spans="15:18" x14ac:dyDescent="0.25">
      <c r="O4416"/>
      <c r="P4416" s="29"/>
      <c r="R4416"/>
    </row>
    <row r="4417" spans="15:18" x14ac:dyDescent="0.25">
      <c r="O4417"/>
      <c r="P4417" s="29"/>
      <c r="R4417"/>
    </row>
    <row r="4418" spans="15:18" x14ac:dyDescent="0.25">
      <c r="O4418"/>
      <c r="P4418" s="29"/>
      <c r="R4418"/>
    </row>
    <row r="4419" spans="15:18" x14ac:dyDescent="0.25">
      <c r="O4419"/>
      <c r="P4419" s="29"/>
      <c r="R4419"/>
    </row>
    <row r="4420" spans="15:18" x14ac:dyDescent="0.25">
      <c r="O4420"/>
      <c r="P4420" s="29"/>
      <c r="R4420"/>
    </row>
    <row r="4421" spans="15:18" x14ac:dyDescent="0.25">
      <c r="O4421"/>
      <c r="P4421" s="29"/>
      <c r="R4421"/>
    </row>
    <row r="4422" spans="15:18" x14ac:dyDescent="0.25">
      <c r="O4422"/>
      <c r="P4422" s="29"/>
      <c r="R4422"/>
    </row>
    <row r="4423" spans="15:18" x14ac:dyDescent="0.25">
      <c r="O4423"/>
      <c r="P4423" s="29"/>
      <c r="R4423"/>
    </row>
    <row r="4424" spans="15:18" x14ac:dyDescent="0.25">
      <c r="O4424"/>
      <c r="P4424" s="29"/>
      <c r="R4424"/>
    </row>
    <row r="4425" spans="15:18" x14ac:dyDescent="0.25">
      <c r="O4425"/>
      <c r="P4425" s="29"/>
      <c r="R4425"/>
    </row>
    <row r="4426" spans="15:18" x14ac:dyDescent="0.25">
      <c r="O4426"/>
      <c r="P4426" s="29"/>
      <c r="R4426"/>
    </row>
    <row r="4427" spans="15:18" x14ac:dyDescent="0.25">
      <c r="O4427"/>
      <c r="P4427" s="29"/>
      <c r="R4427"/>
    </row>
    <row r="4428" spans="15:18" x14ac:dyDescent="0.25">
      <c r="O4428"/>
      <c r="P4428" s="29"/>
      <c r="R4428"/>
    </row>
    <row r="4429" spans="15:18" x14ac:dyDescent="0.25">
      <c r="O4429"/>
      <c r="P4429" s="29"/>
      <c r="R4429"/>
    </row>
    <row r="4430" spans="15:18" x14ac:dyDescent="0.25">
      <c r="O4430"/>
      <c r="P4430" s="29"/>
      <c r="R4430"/>
    </row>
    <row r="4431" spans="15:18" x14ac:dyDescent="0.25">
      <c r="O4431"/>
      <c r="P4431" s="29"/>
      <c r="R4431"/>
    </row>
    <row r="4432" spans="15:18" x14ac:dyDescent="0.25">
      <c r="O4432"/>
      <c r="P4432" s="29"/>
      <c r="R4432"/>
    </row>
    <row r="4433" spans="15:18" x14ac:dyDescent="0.25">
      <c r="O4433"/>
      <c r="P4433" s="29"/>
      <c r="R4433"/>
    </row>
    <row r="4434" spans="15:18" x14ac:dyDescent="0.25">
      <c r="O4434"/>
      <c r="P4434" s="29"/>
      <c r="R4434"/>
    </row>
    <row r="4435" spans="15:18" x14ac:dyDescent="0.25">
      <c r="O4435"/>
      <c r="P4435" s="29"/>
      <c r="R4435"/>
    </row>
    <row r="4436" spans="15:18" x14ac:dyDescent="0.25">
      <c r="O4436"/>
      <c r="P4436" s="29"/>
      <c r="R4436"/>
    </row>
    <row r="4437" spans="15:18" x14ac:dyDescent="0.25">
      <c r="O4437"/>
      <c r="P4437" s="29"/>
      <c r="R4437"/>
    </row>
    <row r="4438" spans="15:18" x14ac:dyDescent="0.25">
      <c r="O4438"/>
      <c r="P4438" s="29"/>
      <c r="R4438"/>
    </row>
    <row r="4439" spans="15:18" x14ac:dyDescent="0.25">
      <c r="O4439"/>
      <c r="P4439" s="29"/>
      <c r="R4439"/>
    </row>
    <row r="4440" spans="15:18" x14ac:dyDescent="0.25">
      <c r="O4440"/>
      <c r="P4440" s="29"/>
      <c r="R4440"/>
    </row>
    <row r="4441" spans="15:18" x14ac:dyDescent="0.25">
      <c r="O4441"/>
      <c r="P4441" s="29"/>
      <c r="R4441"/>
    </row>
    <row r="4442" spans="15:18" x14ac:dyDescent="0.25">
      <c r="O4442"/>
      <c r="P4442" s="29"/>
      <c r="R4442"/>
    </row>
    <row r="4443" spans="15:18" x14ac:dyDescent="0.25">
      <c r="O4443"/>
      <c r="P4443" s="29"/>
      <c r="R4443"/>
    </row>
    <row r="4444" spans="15:18" x14ac:dyDescent="0.25">
      <c r="O4444"/>
      <c r="P4444" s="29"/>
      <c r="R4444"/>
    </row>
    <row r="4445" spans="15:18" x14ac:dyDescent="0.25">
      <c r="O4445"/>
      <c r="P4445" s="29"/>
      <c r="R4445"/>
    </row>
    <row r="4446" spans="15:18" x14ac:dyDescent="0.25">
      <c r="O4446"/>
      <c r="P4446" s="29"/>
      <c r="R4446"/>
    </row>
    <row r="4447" spans="15:18" x14ac:dyDescent="0.25">
      <c r="O4447"/>
      <c r="P4447" s="29"/>
      <c r="R4447"/>
    </row>
    <row r="4448" spans="15:18" x14ac:dyDescent="0.25">
      <c r="O4448"/>
      <c r="P4448" s="29"/>
      <c r="R4448"/>
    </row>
    <row r="4449" spans="15:18" x14ac:dyDescent="0.25">
      <c r="O4449"/>
      <c r="P4449" s="29"/>
      <c r="R4449"/>
    </row>
    <row r="4450" spans="15:18" x14ac:dyDescent="0.25">
      <c r="O4450"/>
      <c r="P4450" s="29"/>
      <c r="R4450"/>
    </row>
    <row r="4451" spans="15:18" x14ac:dyDescent="0.25">
      <c r="O4451"/>
      <c r="P4451" s="29"/>
      <c r="R4451"/>
    </row>
    <row r="4452" spans="15:18" x14ac:dyDescent="0.25">
      <c r="O4452"/>
      <c r="P4452" s="29"/>
      <c r="R4452"/>
    </row>
    <row r="4453" spans="15:18" x14ac:dyDescent="0.25">
      <c r="O4453"/>
      <c r="P4453" s="29"/>
      <c r="R4453"/>
    </row>
    <row r="4454" spans="15:18" x14ac:dyDescent="0.25">
      <c r="O4454"/>
      <c r="P4454" s="29"/>
      <c r="R4454"/>
    </row>
    <row r="4455" spans="15:18" x14ac:dyDescent="0.25">
      <c r="O4455"/>
      <c r="P4455" s="29"/>
      <c r="R4455"/>
    </row>
    <row r="4456" spans="15:18" x14ac:dyDescent="0.25">
      <c r="O4456"/>
      <c r="P4456" s="29"/>
      <c r="R4456"/>
    </row>
    <row r="4457" spans="15:18" x14ac:dyDescent="0.25">
      <c r="O4457"/>
      <c r="P4457" s="29"/>
      <c r="R4457"/>
    </row>
    <row r="4458" spans="15:18" x14ac:dyDescent="0.25">
      <c r="O4458"/>
      <c r="P4458" s="29"/>
      <c r="R4458"/>
    </row>
    <row r="4459" spans="15:18" x14ac:dyDescent="0.25">
      <c r="O4459"/>
      <c r="P4459" s="29"/>
      <c r="R4459"/>
    </row>
    <row r="4460" spans="15:18" x14ac:dyDescent="0.25">
      <c r="O4460"/>
      <c r="P4460" s="29"/>
      <c r="R4460"/>
    </row>
    <row r="4461" spans="15:18" x14ac:dyDescent="0.25">
      <c r="O4461"/>
      <c r="P4461" s="29"/>
      <c r="R4461"/>
    </row>
    <row r="4462" spans="15:18" x14ac:dyDescent="0.25">
      <c r="O4462"/>
      <c r="P4462" s="29"/>
      <c r="R4462"/>
    </row>
    <row r="4463" spans="15:18" x14ac:dyDescent="0.25">
      <c r="O4463"/>
      <c r="P4463" s="29"/>
      <c r="R4463"/>
    </row>
    <row r="4464" spans="15:18" x14ac:dyDescent="0.25">
      <c r="O4464"/>
      <c r="P4464" s="29"/>
      <c r="R4464"/>
    </row>
    <row r="4465" spans="15:18" x14ac:dyDescent="0.25">
      <c r="O4465"/>
      <c r="P4465" s="29"/>
      <c r="R4465"/>
    </row>
    <row r="4466" spans="15:18" x14ac:dyDescent="0.25">
      <c r="O4466"/>
      <c r="P4466" s="29"/>
      <c r="R4466"/>
    </row>
    <row r="4467" spans="15:18" x14ac:dyDescent="0.25">
      <c r="O4467"/>
      <c r="P4467" s="29"/>
      <c r="R4467"/>
    </row>
    <row r="4468" spans="15:18" x14ac:dyDescent="0.25">
      <c r="O4468"/>
      <c r="P4468" s="29"/>
      <c r="R4468"/>
    </row>
    <row r="4469" spans="15:18" x14ac:dyDescent="0.25">
      <c r="O4469"/>
      <c r="P4469" s="29"/>
      <c r="R4469"/>
    </row>
    <row r="4470" spans="15:18" x14ac:dyDescent="0.25">
      <c r="O4470"/>
      <c r="P4470" s="29"/>
      <c r="R4470"/>
    </row>
    <row r="4471" spans="15:18" x14ac:dyDescent="0.25">
      <c r="O4471"/>
      <c r="P4471" s="29"/>
      <c r="R4471"/>
    </row>
    <row r="4472" spans="15:18" x14ac:dyDescent="0.25">
      <c r="O4472"/>
      <c r="P4472" s="29"/>
      <c r="R4472"/>
    </row>
    <row r="4473" spans="15:18" x14ac:dyDescent="0.25">
      <c r="O4473"/>
      <c r="P4473" s="29"/>
      <c r="R4473"/>
    </row>
    <row r="4474" spans="15:18" x14ac:dyDescent="0.25">
      <c r="O4474"/>
      <c r="P4474" s="29"/>
      <c r="R4474"/>
    </row>
    <row r="4475" spans="15:18" x14ac:dyDescent="0.25">
      <c r="O4475"/>
      <c r="P4475" s="29"/>
      <c r="R4475"/>
    </row>
    <row r="4476" spans="15:18" x14ac:dyDescent="0.25">
      <c r="O4476"/>
      <c r="P4476" s="29"/>
      <c r="R4476"/>
    </row>
    <row r="4477" spans="15:18" x14ac:dyDescent="0.25">
      <c r="O4477"/>
      <c r="P4477" s="29"/>
      <c r="R4477"/>
    </row>
    <row r="4478" spans="15:18" x14ac:dyDescent="0.25">
      <c r="O4478"/>
      <c r="P4478" s="29"/>
      <c r="R4478"/>
    </row>
    <row r="4479" spans="15:18" x14ac:dyDescent="0.25">
      <c r="O4479"/>
      <c r="P4479" s="29"/>
      <c r="R4479"/>
    </row>
    <row r="4480" spans="15:18" x14ac:dyDescent="0.25">
      <c r="O4480"/>
      <c r="P4480" s="29"/>
      <c r="R4480"/>
    </row>
    <row r="4481" spans="15:18" x14ac:dyDescent="0.25">
      <c r="O4481"/>
      <c r="P4481" s="29"/>
      <c r="R4481"/>
    </row>
    <row r="4482" spans="15:18" x14ac:dyDescent="0.25">
      <c r="O4482"/>
      <c r="P4482" s="29"/>
      <c r="R4482"/>
    </row>
    <row r="4483" spans="15:18" x14ac:dyDescent="0.25">
      <c r="O4483"/>
      <c r="P4483" s="29"/>
      <c r="R4483"/>
    </row>
    <row r="4484" spans="15:18" x14ac:dyDescent="0.25">
      <c r="O4484"/>
      <c r="P4484" s="29"/>
      <c r="R4484"/>
    </row>
    <row r="4485" spans="15:18" x14ac:dyDescent="0.25">
      <c r="O4485"/>
      <c r="P4485" s="29"/>
      <c r="R4485"/>
    </row>
    <row r="4486" spans="15:18" x14ac:dyDescent="0.25">
      <c r="O4486"/>
      <c r="P4486" s="29"/>
      <c r="R4486"/>
    </row>
    <row r="4487" spans="15:18" x14ac:dyDescent="0.25">
      <c r="O4487"/>
      <c r="P4487" s="29"/>
      <c r="R4487"/>
    </row>
    <row r="4488" spans="15:18" x14ac:dyDescent="0.25">
      <c r="O4488"/>
      <c r="P4488" s="29"/>
      <c r="R4488"/>
    </row>
    <row r="4489" spans="15:18" x14ac:dyDescent="0.25">
      <c r="O4489"/>
      <c r="P4489" s="29"/>
      <c r="R4489"/>
    </row>
    <row r="4490" spans="15:18" x14ac:dyDescent="0.25">
      <c r="O4490"/>
      <c r="P4490" s="29"/>
      <c r="R4490"/>
    </row>
    <row r="4491" spans="15:18" x14ac:dyDescent="0.25">
      <c r="O4491"/>
      <c r="P4491" s="29"/>
      <c r="R4491"/>
    </row>
    <row r="4492" spans="15:18" x14ac:dyDescent="0.25">
      <c r="O4492"/>
      <c r="P4492" s="29"/>
      <c r="R4492"/>
    </row>
    <row r="4493" spans="15:18" x14ac:dyDescent="0.25">
      <c r="O4493"/>
      <c r="P4493" s="29"/>
      <c r="R4493"/>
    </row>
    <row r="4494" spans="15:18" x14ac:dyDescent="0.25">
      <c r="O4494"/>
      <c r="P4494" s="29"/>
      <c r="R4494"/>
    </row>
    <row r="4495" spans="15:18" x14ac:dyDescent="0.25">
      <c r="O4495"/>
      <c r="P4495" s="29"/>
      <c r="R4495"/>
    </row>
    <row r="4496" spans="15:18" x14ac:dyDescent="0.25">
      <c r="O4496"/>
      <c r="P4496" s="29"/>
      <c r="R4496"/>
    </row>
    <row r="4497" spans="15:18" x14ac:dyDescent="0.25">
      <c r="O4497"/>
      <c r="P4497" s="29"/>
      <c r="R4497"/>
    </row>
    <row r="4498" spans="15:18" x14ac:dyDescent="0.25">
      <c r="O4498"/>
      <c r="P4498" s="29"/>
      <c r="R4498"/>
    </row>
    <row r="4499" spans="15:18" x14ac:dyDescent="0.25">
      <c r="O4499"/>
      <c r="P4499" s="29"/>
      <c r="R4499"/>
    </row>
    <row r="4500" spans="15:18" x14ac:dyDescent="0.25">
      <c r="O4500"/>
      <c r="P4500" s="29"/>
      <c r="R4500"/>
    </row>
    <row r="4501" spans="15:18" x14ac:dyDescent="0.25">
      <c r="O4501"/>
      <c r="P4501" s="29"/>
      <c r="R4501"/>
    </row>
    <row r="4502" spans="15:18" x14ac:dyDescent="0.25">
      <c r="O4502"/>
      <c r="P4502" s="29"/>
      <c r="R4502"/>
    </row>
    <row r="4503" spans="15:18" x14ac:dyDescent="0.25">
      <c r="O4503"/>
      <c r="P4503" s="29"/>
      <c r="R4503"/>
    </row>
    <row r="4504" spans="15:18" x14ac:dyDescent="0.25">
      <c r="O4504"/>
      <c r="P4504" s="29"/>
      <c r="R4504"/>
    </row>
    <row r="4505" spans="15:18" x14ac:dyDescent="0.25">
      <c r="O4505"/>
      <c r="P4505" s="29"/>
      <c r="R4505"/>
    </row>
    <row r="4506" spans="15:18" x14ac:dyDescent="0.25">
      <c r="O4506"/>
      <c r="P4506" s="29"/>
      <c r="R4506"/>
    </row>
    <row r="4507" spans="15:18" x14ac:dyDescent="0.25">
      <c r="O4507"/>
      <c r="P4507" s="29"/>
      <c r="R4507"/>
    </row>
    <row r="4508" spans="15:18" x14ac:dyDescent="0.25">
      <c r="O4508"/>
      <c r="P4508" s="29"/>
      <c r="R4508"/>
    </row>
    <row r="4509" spans="15:18" x14ac:dyDescent="0.25">
      <c r="O4509"/>
      <c r="P4509" s="29"/>
      <c r="R4509"/>
    </row>
    <row r="4510" spans="15:18" x14ac:dyDescent="0.25">
      <c r="O4510"/>
      <c r="P4510" s="29"/>
      <c r="R4510"/>
    </row>
    <row r="4511" spans="15:18" x14ac:dyDescent="0.25">
      <c r="O4511"/>
      <c r="P4511" s="29"/>
      <c r="R4511"/>
    </row>
    <row r="4512" spans="15:18" x14ac:dyDescent="0.25">
      <c r="O4512"/>
      <c r="P4512" s="29"/>
      <c r="R4512"/>
    </row>
    <row r="4513" spans="15:18" x14ac:dyDescent="0.25">
      <c r="O4513"/>
      <c r="P4513" s="29"/>
      <c r="R4513"/>
    </row>
    <row r="4514" spans="15:18" x14ac:dyDescent="0.25">
      <c r="O4514"/>
      <c r="P4514" s="29"/>
      <c r="R4514"/>
    </row>
    <row r="4515" spans="15:18" x14ac:dyDescent="0.25">
      <c r="O4515"/>
      <c r="P4515" s="29"/>
      <c r="R4515"/>
    </row>
    <row r="4516" spans="15:18" x14ac:dyDescent="0.25">
      <c r="O4516"/>
      <c r="P4516" s="29"/>
      <c r="R4516"/>
    </row>
    <row r="4517" spans="15:18" x14ac:dyDescent="0.25">
      <c r="O4517"/>
      <c r="P4517" s="29"/>
      <c r="R4517"/>
    </row>
    <row r="4518" spans="15:18" x14ac:dyDescent="0.25">
      <c r="O4518"/>
      <c r="P4518" s="29"/>
      <c r="R4518"/>
    </row>
    <row r="4519" spans="15:18" x14ac:dyDescent="0.25">
      <c r="O4519"/>
      <c r="P4519" s="29"/>
      <c r="R4519"/>
    </row>
    <row r="4520" spans="15:18" x14ac:dyDescent="0.25">
      <c r="O4520"/>
      <c r="P4520" s="29"/>
      <c r="R4520"/>
    </row>
    <row r="4521" spans="15:18" x14ac:dyDescent="0.25">
      <c r="O4521"/>
      <c r="P4521" s="29"/>
      <c r="R4521"/>
    </row>
    <row r="4522" spans="15:18" x14ac:dyDescent="0.25">
      <c r="O4522"/>
      <c r="P4522" s="29"/>
      <c r="R4522"/>
    </row>
    <row r="4523" spans="15:18" x14ac:dyDescent="0.25">
      <c r="O4523"/>
      <c r="P4523" s="29"/>
      <c r="R4523"/>
    </row>
    <row r="4524" spans="15:18" x14ac:dyDescent="0.25">
      <c r="O4524"/>
      <c r="P4524" s="29"/>
      <c r="R4524"/>
    </row>
    <row r="4525" spans="15:18" x14ac:dyDescent="0.25">
      <c r="O4525"/>
      <c r="P4525" s="29"/>
      <c r="R4525"/>
    </row>
    <row r="4526" spans="15:18" x14ac:dyDescent="0.25">
      <c r="O4526"/>
      <c r="P4526" s="29"/>
      <c r="R4526"/>
    </row>
    <row r="4527" spans="15:18" x14ac:dyDescent="0.25">
      <c r="O4527"/>
      <c r="P4527" s="29"/>
      <c r="R4527"/>
    </row>
    <row r="4528" spans="15:18" x14ac:dyDescent="0.25">
      <c r="O4528"/>
      <c r="P4528" s="29"/>
      <c r="R4528"/>
    </row>
    <row r="4529" spans="15:18" x14ac:dyDescent="0.25">
      <c r="O4529"/>
      <c r="P4529" s="29"/>
      <c r="R4529"/>
    </row>
    <row r="4530" spans="15:18" x14ac:dyDescent="0.25">
      <c r="O4530"/>
      <c r="P4530" s="29"/>
      <c r="R4530"/>
    </row>
    <row r="4531" spans="15:18" x14ac:dyDescent="0.25">
      <c r="O4531"/>
      <c r="P4531" s="29"/>
      <c r="R4531"/>
    </row>
    <row r="4532" spans="15:18" x14ac:dyDescent="0.25">
      <c r="O4532"/>
      <c r="P4532" s="29"/>
      <c r="R4532"/>
    </row>
    <row r="4533" spans="15:18" x14ac:dyDescent="0.25">
      <c r="O4533"/>
      <c r="P4533" s="29"/>
      <c r="R4533"/>
    </row>
    <row r="4534" spans="15:18" x14ac:dyDescent="0.25">
      <c r="O4534"/>
      <c r="P4534" s="29"/>
      <c r="R4534"/>
    </row>
    <row r="4535" spans="15:18" x14ac:dyDescent="0.25">
      <c r="O4535"/>
      <c r="P4535" s="29"/>
      <c r="R4535"/>
    </row>
    <row r="4536" spans="15:18" x14ac:dyDescent="0.25">
      <c r="O4536"/>
      <c r="P4536" s="29"/>
      <c r="R4536"/>
    </row>
    <row r="4537" spans="15:18" x14ac:dyDescent="0.25">
      <c r="O4537"/>
      <c r="P4537" s="29"/>
      <c r="R4537"/>
    </row>
    <row r="4538" spans="15:18" x14ac:dyDescent="0.25">
      <c r="O4538"/>
      <c r="P4538" s="29"/>
      <c r="R4538"/>
    </row>
    <row r="4539" spans="15:18" x14ac:dyDescent="0.25">
      <c r="O4539"/>
      <c r="P4539" s="29"/>
      <c r="R4539"/>
    </row>
    <row r="4540" spans="15:18" x14ac:dyDescent="0.25">
      <c r="O4540"/>
      <c r="P4540" s="29"/>
      <c r="R4540"/>
    </row>
    <row r="4541" spans="15:18" x14ac:dyDescent="0.25">
      <c r="O4541"/>
      <c r="P4541" s="29"/>
      <c r="R4541"/>
    </row>
    <row r="4542" spans="15:18" x14ac:dyDescent="0.25">
      <c r="O4542"/>
      <c r="P4542" s="29"/>
      <c r="R4542"/>
    </row>
    <row r="4543" spans="15:18" x14ac:dyDescent="0.25">
      <c r="O4543"/>
      <c r="P4543" s="29"/>
      <c r="R4543"/>
    </row>
    <row r="4544" spans="15:18" x14ac:dyDescent="0.25">
      <c r="O4544"/>
      <c r="P4544" s="29"/>
      <c r="R4544"/>
    </row>
    <row r="4545" spans="15:18" x14ac:dyDescent="0.25">
      <c r="O4545"/>
      <c r="P4545" s="29"/>
      <c r="R4545"/>
    </row>
    <row r="4546" spans="15:18" x14ac:dyDescent="0.25">
      <c r="O4546"/>
      <c r="P4546" s="29"/>
      <c r="R4546"/>
    </row>
    <row r="4547" spans="15:18" x14ac:dyDescent="0.25">
      <c r="O4547"/>
      <c r="P4547" s="29"/>
      <c r="R4547"/>
    </row>
    <row r="4548" spans="15:18" x14ac:dyDescent="0.25">
      <c r="O4548"/>
      <c r="P4548" s="29"/>
      <c r="R4548"/>
    </row>
    <row r="4549" spans="15:18" x14ac:dyDescent="0.25">
      <c r="O4549"/>
      <c r="P4549" s="29"/>
      <c r="R4549"/>
    </row>
    <row r="4550" spans="15:18" x14ac:dyDescent="0.25">
      <c r="O4550"/>
      <c r="P4550" s="29"/>
      <c r="R4550"/>
    </row>
    <row r="4551" spans="15:18" x14ac:dyDescent="0.25">
      <c r="O4551"/>
      <c r="P4551" s="29"/>
      <c r="R4551"/>
    </row>
    <row r="4552" spans="15:18" x14ac:dyDescent="0.25">
      <c r="O4552"/>
      <c r="P4552" s="29"/>
      <c r="R4552"/>
    </row>
    <row r="4553" spans="15:18" x14ac:dyDescent="0.25">
      <c r="O4553"/>
      <c r="P4553" s="29"/>
      <c r="R4553"/>
    </row>
    <row r="4554" spans="15:18" x14ac:dyDescent="0.25">
      <c r="O4554"/>
      <c r="P4554" s="29"/>
      <c r="R4554"/>
    </row>
    <row r="4555" spans="15:18" x14ac:dyDescent="0.25">
      <c r="O4555"/>
      <c r="P4555" s="29"/>
      <c r="R4555"/>
    </row>
    <row r="4556" spans="15:18" x14ac:dyDescent="0.25">
      <c r="O4556"/>
      <c r="P4556" s="29"/>
      <c r="R4556"/>
    </row>
    <row r="4557" spans="15:18" x14ac:dyDescent="0.25">
      <c r="O4557"/>
      <c r="P4557" s="29"/>
      <c r="R4557"/>
    </row>
    <row r="4558" spans="15:18" x14ac:dyDescent="0.25">
      <c r="O4558"/>
      <c r="P4558" s="29"/>
      <c r="R4558"/>
    </row>
    <row r="4559" spans="15:18" x14ac:dyDescent="0.25">
      <c r="O4559"/>
      <c r="P4559" s="29"/>
      <c r="R4559"/>
    </row>
    <row r="4560" spans="15:18" x14ac:dyDescent="0.25">
      <c r="O4560"/>
      <c r="P4560" s="29"/>
      <c r="R4560"/>
    </row>
    <row r="4561" spans="15:18" x14ac:dyDescent="0.25">
      <c r="O4561"/>
      <c r="P4561" s="29"/>
      <c r="R4561"/>
    </row>
    <row r="4562" spans="15:18" x14ac:dyDescent="0.25">
      <c r="O4562"/>
      <c r="P4562" s="29"/>
      <c r="R4562"/>
    </row>
    <row r="4563" spans="15:18" x14ac:dyDescent="0.25">
      <c r="O4563"/>
      <c r="P4563" s="29"/>
      <c r="R4563"/>
    </row>
    <row r="4564" spans="15:18" x14ac:dyDescent="0.25">
      <c r="O4564"/>
      <c r="P4564" s="29"/>
      <c r="R4564"/>
    </row>
    <row r="4565" spans="15:18" x14ac:dyDescent="0.25">
      <c r="O4565"/>
      <c r="P4565" s="29"/>
      <c r="R4565"/>
    </row>
    <row r="4566" spans="15:18" x14ac:dyDescent="0.25">
      <c r="O4566"/>
      <c r="P4566" s="29"/>
      <c r="R4566"/>
    </row>
    <row r="4567" spans="15:18" x14ac:dyDescent="0.25">
      <c r="O4567"/>
      <c r="P4567" s="29"/>
      <c r="R4567"/>
    </row>
    <row r="4568" spans="15:18" x14ac:dyDescent="0.25">
      <c r="O4568"/>
      <c r="P4568" s="29"/>
      <c r="R4568"/>
    </row>
    <row r="4569" spans="15:18" x14ac:dyDescent="0.25">
      <c r="O4569"/>
      <c r="P4569" s="29"/>
      <c r="R4569"/>
    </row>
    <row r="4570" spans="15:18" x14ac:dyDescent="0.25">
      <c r="O4570"/>
      <c r="P4570" s="29"/>
      <c r="R4570"/>
    </row>
    <row r="4571" spans="15:18" x14ac:dyDescent="0.25">
      <c r="O4571"/>
      <c r="P4571" s="29"/>
      <c r="R4571"/>
    </row>
    <row r="4572" spans="15:18" x14ac:dyDescent="0.25">
      <c r="O4572"/>
      <c r="P4572" s="29"/>
      <c r="R4572"/>
    </row>
    <row r="4573" spans="15:18" x14ac:dyDescent="0.25">
      <c r="O4573"/>
      <c r="P4573" s="29"/>
      <c r="R4573"/>
    </row>
    <row r="4574" spans="15:18" x14ac:dyDescent="0.25">
      <c r="O4574"/>
      <c r="P4574" s="29"/>
      <c r="R4574"/>
    </row>
    <row r="4575" spans="15:18" x14ac:dyDescent="0.25">
      <c r="O4575"/>
      <c r="P4575" s="29"/>
      <c r="R4575"/>
    </row>
    <row r="4576" spans="15:18" x14ac:dyDescent="0.25">
      <c r="O4576"/>
      <c r="P4576" s="29"/>
      <c r="R4576"/>
    </row>
    <row r="4577" spans="15:18" x14ac:dyDescent="0.25">
      <c r="O4577"/>
      <c r="P4577" s="29"/>
      <c r="R4577"/>
    </row>
    <row r="4578" spans="15:18" x14ac:dyDescent="0.25">
      <c r="O4578"/>
      <c r="P4578" s="29"/>
      <c r="R4578"/>
    </row>
    <row r="4579" spans="15:18" x14ac:dyDescent="0.25">
      <c r="O4579"/>
      <c r="P4579" s="29"/>
      <c r="R4579"/>
    </row>
    <row r="4580" spans="15:18" x14ac:dyDescent="0.25">
      <c r="O4580"/>
      <c r="P4580" s="29"/>
      <c r="R4580"/>
    </row>
    <row r="4581" spans="15:18" x14ac:dyDescent="0.25">
      <c r="O4581"/>
      <c r="P4581" s="29"/>
      <c r="R4581"/>
    </row>
    <row r="4582" spans="15:18" x14ac:dyDescent="0.25">
      <c r="O4582"/>
      <c r="P4582" s="29"/>
      <c r="R4582"/>
    </row>
    <row r="4583" spans="15:18" x14ac:dyDescent="0.25">
      <c r="O4583"/>
      <c r="P4583" s="29"/>
      <c r="R4583"/>
    </row>
    <row r="4584" spans="15:18" x14ac:dyDescent="0.25">
      <c r="O4584"/>
      <c r="P4584" s="29"/>
      <c r="R4584"/>
    </row>
    <row r="4585" spans="15:18" x14ac:dyDescent="0.25">
      <c r="O4585"/>
      <c r="P4585" s="29"/>
      <c r="R4585"/>
    </row>
    <row r="4586" spans="15:18" x14ac:dyDescent="0.25">
      <c r="O4586"/>
      <c r="P4586" s="29"/>
      <c r="R4586"/>
    </row>
    <row r="4587" spans="15:18" x14ac:dyDescent="0.25">
      <c r="O4587"/>
      <c r="P4587" s="29"/>
      <c r="R4587"/>
    </row>
    <row r="4588" spans="15:18" x14ac:dyDescent="0.25">
      <c r="O4588"/>
      <c r="P4588" s="29"/>
      <c r="R4588"/>
    </row>
    <row r="4589" spans="15:18" x14ac:dyDescent="0.25">
      <c r="O4589"/>
      <c r="P4589" s="29"/>
      <c r="R4589"/>
    </row>
    <row r="4590" spans="15:18" x14ac:dyDescent="0.25">
      <c r="O4590"/>
      <c r="P4590" s="29"/>
      <c r="R4590"/>
    </row>
    <row r="4591" spans="15:18" x14ac:dyDescent="0.25">
      <c r="O4591"/>
      <c r="P4591" s="29"/>
      <c r="R4591"/>
    </row>
    <row r="4592" spans="15:18" x14ac:dyDescent="0.25">
      <c r="O4592"/>
      <c r="P4592" s="29"/>
      <c r="R4592"/>
    </row>
    <row r="4593" spans="15:18" x14ac:dyDescent="0.25">
      <c r="O4593"/>
      <c r="P4593" s="29"/>
      <c r="R4593"/>
    </row>
    <row r="4594" spans="15:18" x14ac:dyDescent="0.25">
      <c r="O4594"/>
      <c r="P4594" s="29"/>
      <c r="R4594"/>
    </row>
    <row r="4595" spans="15:18" x14ac:dyDescent="0.25">
      <c r="O4595"/>
      <c r="P4595" s="29"/>
      <c r="R4595"/>
    </row>
    <row r="4596" spans="15:18" x14ac:dyDescent="0.25">
      <c r="O4596"/>
      <c r="P4596" s="29"/>
      <c r="R4596"/>
    </row>
    <row r="4597" spans="15:18" x14ac:dyDescent="0.25">
      <c r="O4597"/>
      <c r="P4597" s="29"/>
      <c r="R4597"/>
    </row>
    <row r="4598" spans="15:18" x14ac:dyDescent="0.25">
      <c r="O4598"/>
      <c r="P4598" s="29"/>
      <c r="R4598"/>
    </row>
    <row r="4599" spans="15:18" x14ac:dyDescent="0.25">
      <c r="O4599"/>
      <c r="P4599" s="29"/>
      <c r="R4599"/>
    </row>
    <row r="4600" spans="15:18" x14ac:dyDescent="0.25">
      <c r="O4600"/>
      <c r="P4600" s="29"/>
      <c r="R4600"/>
    </row>
    <row r="4601" spans="15:18" x14ac:dyDescent="0.25">
      <c r="O4601"/>
      <c r="P4601" s="29"/>
      <c r="R4601"/>
    </row>
    <row r="4602" spans="15:18" x14ac:dyDescent="0.25">
      <c r="O4602"/>
      <c r="P4602" s="29"/>
      <c r="R4602"/>
    </row>
    <row r="4603" spans="15:18" x14ac:dyDescent="0.25">
      <c r="O4603"/>
      <c r="P4603" s="29"/>
      <c r="R4603"/>
    </row>
    <row r="4604" spans="15:18" x14ac:dyDescent="0.25">
      <c r="O4604"/>
      <c r="P4604" s="29"/>
      <c r="R4604"/>
    </row>
    <row r="4605" spans="15:18" x14ac:dyDescent="0.25">
      <c r="O4605"/>
      <c r="P4605" s="29"/>
      <c r="R4605"/>
    </row>
    <row r="4606" spans="15:18" x14ac:dyDescent="0.25">
      <c r="O4606"/>
      <c r="P4606" s="29"/>
      <c r="R4606"/>
    </row>
    <row r="4607" spans="15:18" x14ac:dyDescent="0.25">
      <c r="O4607"/>
      <c r="P4607" s="29"/>
      <c r="R4607"/>
    </row>
    <row r="4608" spans="15:18" x14ac:dyDescent="0.25">
      <c r="O4608"/>
      <c r="P4608" s="29"/>
      <c r="R4608"/>
    </row>
    <row r="4609" spans="15:18" x14ac:dyDescent="0.25">
      <c r="O4609"/>
      <c r="P4609" s="29"/>
      <c r="R4609"/>
    </row>
    <row r="4610" spans="15:18" x14ac:dyDescent="0.25">
      <c r="O4610"/>
      <c r="P4610" s="29"/>
      <c r="R4610"/>
    </row>
    <row r="4611" spans="15:18" x14ac:dyDescent="0.25">
      <c r="O4611"/>
      <c r="P4611" s="29"/>
      <c r="R4611"/>
    </row>
    <row r="4612" spans="15:18" x14ac:dyDescent="0.25">
      <c r="O4612"/>
      <c r="P4612" s="29"/>
      <c r="R4612"/>
    </row>
    <row r="4613" spans="15:18" x14ac:dyDescent="0.25">
      <c r="O4613"/>
      <c r="P4613" s="29"/>
      <c r="R4613"/>
    </row>
    <row r="4614" spans="15:18" x14ac:dyDescent="0.25">
      <c r="O4614"/>
      <c r="P4614" s="29"/>
      <c r="R4614"/>
    </row>
    <row r="4615" spans="15:18" x14ac:dyDescent="0.25">
      <c r="O4615"/>
      <c r="P4615" s="29"/>
      <c r="R4615"/>
    </row>
    <row r="4616" spans="15:18" x14ac:dyDescent="0.25">
      <c r="O4616"/>
      <c r="P4616" s="29"/>
      <c r="R4616"/>
    </row>
    <row r="4617" spans="15:18" x14ac:dyDescent="0.25">
      <c r="O4617"/>
      <c r="P4617" s="29"/>
      <c r="R4617"/>
    </row>
    <row r="4618" spans="15:18" x14ac:dyDescent="0.25">
      <c r="O4618"/>
      <c r="P4618" s="29"/>
      <c r="R4618"/>
    </row>
    <row r="4619" spans="15:18" x14ac:dyDescent="0.25">
      <c r="O4619"/>
      <c r="P4619" s="29"/>
      <c r="R4619"/>
    </row>
    <row r="4620" spans="15:18" x14ac:dyDescent="0.25">
      <c r="O4620"/>
      <c r="P4620" s="29"/>
      <c r="R4620"/>
    </row>
    <row r="4621" spans="15:18" x14ac:dyDescent="0.25">
      <c r="O4621"/>
      <c r="P4621" s="29"/>
      <c r="R4621"/>
    </row>
    <row r="4622" spans="15:18" x14ac:dyDescent="0.25">
      <c r="O4622"/>
      <c r="P4622" s="29"/>
      <c r="R4622"/>
    </row>
    <row r="4623" spans="15:18" x14ac:dyDescent="0.25">
      <c r="O4623"/>
      <c r="P4623" s="29"/>
      <c r="R4623"/>
    </row>
    <row r="4624" spans="15:18" x14ac:dyDescent="0.25">
      <c r="O4624"/>
      <c r="P4624" s="29"/>
      <c r="R4624"/>
    </row>
    <row r="4625" spans="15:18" x14ac:dyDescent="0.25">
      <c r="O4625"/>
      <c r="P4625" s="29"/>
      <c r="R4625"/>
    </row>
    <row r="4626" spans="15:18" x14ac:dyDescent="0.25">
      <c r="O4626"/>
      <c r="P4626" s="29"/>
      <c r="R4626"/>
    </row>
    <row r="4627" spans="15:18" x14ac:dyDescent="0.25">
      <c r="O4627"/>
      <c r="P4627" s="29"/>
      <c r="R4627"/>
    </row>
    <row r="4628" spans="15:18" x14ac:dyDescent="0.25">
      <c r="O4628"/>
      <c r="P4628" s="29"/>
      <c r="R4628"/>
    </row>
    <row r="4629" spans="15:18" x14ac:dyDescent="0.25">
      <c r="O4629"/>
      <c r="P4629" s="29"/>
      <c r="R4629"/>
    </row>
    <row r="4630" spans="15:18" x14ac:dyDescent="0.25">
      <c r="O4630"/>
      <c r="P4630" s="29"/>
      <c r="R4630"/>
    </row>
    <row r="4631" spans="15:18" x14ac:dyDescent="0.25">
      <c r="O4631"/>
      <c r="P4631" s="29"/>
      <c r="R4631"/>
    </row>
    <row r="4632" spans="15:18" x14ac:dyDescent="0.25">
      <c r="O4632"/>
      <c r="P4632" s="29"/>
      <c r="R4632"/>
    </row>
    <row r="4633" spans="15:18" x14ac:dyDescent="0.25">
      <c r="O4633"/>
      <c r="P4633" s="29"/>
      <c r="R4633"/>
    </row>
    <row r="4634" spans="15:18" x14ac:dyDescent="0.25">
      <c r="O4634"/>
      <c r="P4634" s="29"/>
      <c r="R4634"/>
    </row>
    <row r="4635" spans="15:18" x14ac:dyDescent="0.25">
      <c r="O4635"/>
      <c r="P4635" s="29"/>
      <c r="R4635"/>
    </row>
    <row r="4636" spans="15:18" x14ac:dyDescent="0.25">
      <c r="O4636"/>
      <c r="P4636" s="29"/>
      <c r="R4636"/>
    </row>
    <row r="4637" spans="15:18" x14ac:dyDescent="0.25">
      <c r="O4637"/>
      <c r="P4637" s="29"/>
      <c r="R4637"/>
    </row>
    <row r="4638" spans="15:18" x14ac:dyDescent="0.25">
      <c r="O4638"/>
      <c r="P4638" s="29"/>
      <c r="R4638"/>
    </row>
    <row r="4639" spans="15:18" x14ac:dyDescent="0.25">
      <c r="O4639"/>
      <c r="P4639" s="29"/>
      <c r="R4639"/>
    </row>
    <row r="4640" spans="15:18" x14ac:dyDescent="0.25">
      <c r="O4640"/>
      <c r="P4640" s="29"/>
      <c r="R4640"/>
    </row>
    <row r="4641" spans="15:18" x14ac:dyDescent="0.25">
      <c r="O4641"/>
      <c r="P4641" s="29"/>
      <c r="R4641"/>
    </row>
    <row r="4642" spans="15:18" x14ac:dyDescent="0.25">
      <c r="O4642"/>
      <c r="P4642" s="29"/>
      <c r="R4642"/>
    </row>
    <row r="4643" spans="15:18" x14ac:dyDescent="0.25">
      <c r="O4643"/>
      <c r="P4643" s="29"/>
      <c r="R4643"/>
    </row>
    <row r="4644" spans="15:18" x14ac:dyDescent="0.25">
      <c r="O4644"/>
      <c r="P4644" s="29"/>
      <c r="R4644"/>
    </row>
    <row r="4645" spans="15:18" x14ac:dyDescent="0.25">
      <c r="O4645"/>
      <c r="P4645" s="29"/>
      <c r="R4645"/>
    </row>
    <row r="4646" spans="15:18" x14ac:dyDescent="0.25">
      <c r="O4646"/>
      <c r="P4646" s="29"/>
      <c r="R4646"/>
    </row>
    <row r="4647" spans="15:18" x14ac:dyDescent="0.25">
      <c r="O4647"/>
      <c r="P4647" s="29"/>
      <c r="R4647"/>
    </row>
    <row r="4648" spans="15:18" x14ac:dyDescent="0.25">
      <c r="O4648"/>
      <c r="P4648" s="29"/>
      <c r="R4648"/>
    </row>
    <row r="4649" spans="15:18" x14ac:dyDescent="0.25">
      <c r="O4649"/>
      <c r="P4649" s="29"/>
      <c r="R4649"/>
    </row>
    <row r="4650" spans="15:18" x14ac:dyDescent="0.25">
      <c r="O4650"/>
      <c r="P4650" s="29"/>
      <c r="R4650"/>
    </row>
    <row r="4651" spans="15:18" x14ac:dyDescent="0.25">
      <c r="O4651"/>
      <c r="P4651" s="29"/>
      <c r="R4651"/>
    </row>
    <row r="4652" spans="15:18" x14ac:dyDescent="0.25">
      <c r="O4652"/>
      <c r="P4652" s="29"/>
      <c r="R4652"/>
    </row>
    <row r="4653" spans="15:18" x14ac:dyDescent="0.25">
      <c r="O4653"/>
      <c r="P4653" s="29"/>
      <c r="R4653"/>
    </row>
    <row r="4654" spans="15:18" x14ac:dyDescent="0.25">
      <c r="O4654"/>
      <c r="P4654" s="29"/>
      <c r="R4654"/>
    </row>
    <row r="4655" spans="15:18" x14ac:dyDescent="0.25">
      <c r="O4655"/>
      <c r="P4655" s="29"/>
      <c r="R4655"/>
    </row>
    <row r="4656" spans="15:18" x14ac:dyDescent="0.25">
      <c r="O4656"/>
      <c r="P4656" s="29"/>
      <c r="R4656"/>
    </row>
    <row r="4657" spans="15:18" x14ac:dyDescent="0.25">
      <c r="O4657"/>
      <c r="P4657" s="29"/>
      <c r="R4657"/>
    </row>
    <row r="4658" spans="15:18" x14ac:dyDescent="0.25">
      <c r="O4658"/>
      <c r="P4658" s="29"/>
      <c r="R4658"/>
    </row>
    <row r="4659" spans="15:18" x14ac:dyDescent="0.25">
      <c r="O4659"/>
      <c r="P4659" s="29"/>
      <c r="R4659"/>
    </row>
    <row r="4660" spans="15:18" x14ac:dyDescent="0.25">
      <c r="O4660"/>
      <c r="P4660" s="29"/>
      <c r="R4660"/>
    </row>
    <row r="4661" spans="15:18" x14ac:dyDescent="0.25">
      <c r="O4661"/>
      <c r="P4661" s="29"/>
      <c r="R4661"/>
    </row>
    <row r="4662" spans="15:18" x14ac:dyDescent="0.25">
      <c r="O4662"/>
      <c r="P4662" s="29"/>
      <c r="R4662"/>
    </row>
    <row r="4663" spans="15:18" x14ac:dyDescent="0.25">
      <c r="O4663"/>
      <c r="P4663" s="29"/>
      <c r="R4663"/>
    </row>
    <row r="4664" spans="15:18" x14ac:dyDescent="0.25">
      <c r="O4664"/>
      <c r="P4664" s="29"/>
      <c r="R4664"/>
    </row>
    <row r="4665" spans="15:18" x14ac:dyDescent="0.25">
      <c r="O4665"/>
      <c r="P4665" s="29"/>
      <c r="R4665"/>
    </row>
    <row r="4666" spans="15:18" x14ac:dyDescent="0.25">
      <c r="O4666"/>
      <c r="P4666" s="29"/>
      <c r="R4666"/>
    </row>
    <row r="4667" spans="15:18" x14ac:dyDescent="0.25">
      <c r="O4667"/>
      <c r="P4667" s="29"/>
      <c r="R4667"/>
    </row>
    <row r="4668" spans="15:18" x14ac:dyDescent="0.25">
      <c r="O4668"/>
      <c r="P4668" s="29"/>
      <c r="R4668"/>
    </row>
    <row r="4669" spans="15:18" x14ac:dyDescent="0.25">
      <c r="O4669"/>
      <c r="P4669" s="29"/>
      <c r="R4669"/>
    </row>
    <row r="4670" spans="15:18" x14ac:dyDescent="0.25">
      <c r="O4670"/>
      <c r="P4670" s="29"/>
      <c r="R4670"/>
    </row>
    <row r="4671" spans="15:18" x14ac:dyDescent="0.25">
      <c r="O4671"/>
      <c r="P4671" s="29"/>
      <c r="R4671"/>
    </row>
    <row r="4672" spans="15:18" x14ac:dyDescent="0.25">
      <c r="O4672"/>
      <c r="P4672" s="29"/>
      <c r="R4672"/>
    </row>
    <row r="4673" spans="15:18" x14ac:dyDescent="0.25">
      <c r="O4673"/>
      <c r="P4673" s="29"/>
      <c r="R4673"/>
    </row>
    <row r="4674" spans="15:18" x14ac:dyDescent="0.25">
      <c r="O4674"/>
      <c r="P4674" s="29"/>
      <c r="R4674"/>
    </row>
    <row r="4675" spans="15:18" x14ac:dyDescent="0.25">
      <c r="O4675"/>
      <c r="P4675" s="29"/>
      <c r="R4675"/>
    </row>
    <row r="4676" spans="15:18" x14ac:dyDescent="0.25">
      <c r="O4676"/>
      <c r="P4676" s="29"/>
      <c r="R4676"/>
    </row>
    <row r="4677" spans="15:18" x14ac:dyDescent="0.25">
      <c r="O4677"/>
      <c r="P4677" s="29"/>
      <c r="R4677"/>
    </row>
    <row r="4678" spans="15:18" x14ac:dyDescent="0.25">
      <c r="O4678"/>
      <c r="P4678" s="29"/>
      <c r="R4678"/>
    </row>
    <row r="4679" spans="15:18" x14ac:dyDescent="0.25">
      <c r="O4679"/>
      <c r="P4679" s="29"/>
      <c r="R4679"/>
    </row>
    <row r="4680" spans="15:18" x14ac:dyDescent="0.25">
      <c r="O4680"/>
      <c r="P4680" s="29"/>
      <c r="R4680"/>
    </row>
    <row r="4681" spans="15:18" x14ac:dyDescent="0.25">
      <c r="O4681"/>
      <c r="P4681" s="29"/>
      <c r="R4681"/>
    </row>
    <row r="4682" spans="15:18" x14ac:dyDescent="0.25">
      <c r="O4682"/>
      <c r="P4682" s="29"/>
      <c r="R4682"/>
    </row>
    <row r="4683" spans="15:18" x14ac:dyDescent="0.25">
      <c r="O4683"/>
      <c r="P4683" s="29"/>
      <c r="R4683"/>
    </row>
    <row r="4684" spans="15:18" x14ac:dyDescent="0.25">
      <c r="O4684"/>
      <c r="P4684" s="29"/>
      <c r="R4684"/>
    </row>
    <row r="4685" spans="15:18" x14ac:dyDescent="0.25">
      <c r="O4685"/>
      <c r="P4685" s="29"/>
      <c r="R4685"/>
    </row>
    <row r="4686" spans="15:18" x14ac:dyDescent="0.25">
      <c r="O4686"/>
      <c r="P4686" s="29"/>
      <c r="R4686"/>
    </row>
    <row r="4687" spans="15:18" x14ac:dyDescent="0.25">
      <c r="O4687"/>
      <c r="P4687" s="29"/>
      <c r="R4687"/>
    </row>
    <row r="4688" spans="15:18" x14ac:dyDescent="0.25">
      <c r="O4688"/>
      <c r="P4688" s="29"/>
      <c r="R4688"/>
    </row>
    <row r="4689" spans="15:18" x14ac:dyDescent="0.25">
      <c r="O4689"/>
      <c r="P4689" s="29"/>
      <c r="R4689"/>
    </row>
    <row r="4690" spans="15:18" x14ac:dyDescent="0.25">
      <c r="O4690"/>
      <c r="P4690" s="29"/>
      <c r="R4690"/>
    </row>
    <row r="4691" spans="15:18" x14ac:dyDescent="0.25">
      <c r="O4691"/>
      <c r="P4691" s="29"/>
      <c r="R4691"/>
    </row>
    <row r="4692" spans="15:18" x14ac:dyDescent="0.25">
      <c r="O4692"/>
      <c r="P4692" s="29"/>
      <c r="R4692"/>
    </row>
    <row r="4693" spans="15:18" x14ac:dyDescent="0.25">
      <c r="O4693"/>
      <c r="P4693" s="29"/>
      <c r="R4693"/>
    </row>
    <row r="4694" spans="15:18" x14ac:dyDescent="0.25">
      <c r="O4694"/>
      <c r="P4694" s="29"/>
      <c r="R4694"/>
    </row>
    <row r="4695" spans="15:18" x14ac:dyDescent="0.25">
      <c r="O4695"/>
      <c r="P4695" s="29"/>
      <c r="R4695"/>
    </row>
    <row r="4696" spans="15:18" x14ac:dyDescent="0.25">
      <c r="O4696"/>
      <c r="P4696" s="29"/>
      <c r="R4696"/>
    </row>
    <row r="4697" spans="15:18" x14ac:dyDescent="0.25">
      <c r="O4697"/>
      <c r="P4697" s="29"/>
      <c r="R4697"/>
    </row>
    <row r="4698" spans="15:18" x14ac:dyDescent="0.25">
      <c r="O4698"/>
      <c r="P4698" s="29"/>
      <c r="R4698"/>
    </row>
    <row r="4699" spans="15:18" x14ac:dyDescent="0.25">
      <c r="O4699"/>
      <c r="P4699" s="29"/>
      <c r="R4699"/>
    </row>
    <row r="4700" spans="15:18" x14ac:dyDescent="0.25">
      <c r="O4700"/>
      <c r="P4700" s="29"/>
      <c r="R4700"/>
    </row>
    <row r="4701" spans="15:18" x14ac:dyDescent="0.25">
      <c r="O4701"/>
      <c r="P4701" s="29"/>
      <c r="R4701"/>
    </row>
    <row r="4702" spans="15:18" x14ac:dyDescent="0.25">
      <c r="O4702"/>
      <c r="P4702" s="29"/>
      <c r="R4702"/>
    </row>
    <row r="4703" spans="15:18" x14ac:dyDescent="0.25">
      <c r="O4703"/>
      <c r="P4703" s="29"/>
      <c r="R4703"/>
    </row>
    <row r="4704" spans="15:18" x14ac:dyDescent="0.25">
      <c r="O4704"/>
      <c r="P4704" s="29"/>
      <c r="R4704"/>
    </row>
    <row r="4705" spans="15:18" x14ac:dyDescent="0.25">
      <c r="O4705"/>
      <c r="P4705" s="29"/>
      <c r="R4705"/>
    </row>
    <row r="4706" spans="15:18" x14ac:dyDescent="0.25">
      <c r="O4706"/>
      <c r="P4706" s="29"/>
      <c r="R4706"/>
    </row>
    <row r="4707" spans="15:18" x14ac:dyDescent="0.25">
      <c r="O4707"/>
      <c r="P4707" s="29"/>
      <c r="R4707"/>
    </row>
    <row r="4708" spans="15:18" x14ac:dyDescent="0.25">
      <c r="O4708"/>
      <c r="P4708" s="29"/>
      <c r="R4708"/>
    </row>
    <row r="4709" spans="15:18" x14ac:dyDescent="0.25">
      <c r="O4709"/>
      <c r="P4709" s="29"/>
      <c r="R4709"/>
    </row>
    <row r="4710" spans="15:18" x14ac:dyDescent="0.25">
      <c r="O4710"/>
      <c r="P4710" s="29"/>
      <c r="R4710"/>
    </row>
    <row r="4711" spans="15:18" x14ac:dyDescent="0.25">
      <c r="O4711"/>
      <c r="P4711" s="29"/>
      <c r="R4711"/>
    </row>
    <row r="4712" spans="15:18" x14ac:dyDescent="0.25">
      <c r="O4712"/>
      <c r="P4712" s="29"/>
      <c r="R4712"/>
    </row>
    <row r="4713" spans="15:18" x14ac:dyDescent="0.25">
      <c r="O4713"/>
      <c r="P4713" s="29"/>
      <c r="R4713"/>
    </row>
    <row r="4714" spans="15:18" x14ac:dyDescent="0.25">
      <c r="O4714"/>
      <c r="P4714" s="29"/>
      <c r="R4714"/>
    </row>
    <row r="4715" spans="15:18" x14ac:dyDescent="0.25">
      <c r="O4715"/>
      <c r="P4715" s="29"/>
      <c r="R4715"/>
    </row>
    <row r="4716" spans="15:18" x14ac:dyDescent="0.25">
      <c r="O4716"/>
      <c r="P4716" s="29"/>
      <c r="R4716"/>
    </row>
    <row r="4717" spans="15:18" x14ac:dyDescent="0.25">
      <c r="O4717"/>
      <c r="P4717" s="29"/>
      <c r="R4717"/>
    </row>
    <row r="4718" spans="15:18" x14ac:dyDescent="0.25">
      <c r="O4718"/>
      <c r="P4718" s="29"/>
      <c r="R4718"/>
    </row>
    <row r="4719" spans="15:18" x14ac:dyDescent="0.25">
      <c r="O4719"/>
      <c r="P4719" s="29"/>
      <c r="R4719"/>
    </row>
    <row r="4720" spans="15:18" x14ac:dyDescent="0.25">
      <c r="O4720"/>
      <c r="P4720" s="29"/>
      <c r="R4720"/>
    </row>
    <row r="4721" spans="15:18" x14ac:dyDescent="0.25">
      <c r="O4721"/>
      <c r="P4721" s="29"/>
      <c r="R4721"/>
    </row>
    <row r="4722" spans="15:18" x14ac:dyDescent="0.25">
      <c r="O4722"/>
      <c r="P4722" s="29"/>
      <c r="R4722"/>
    </row>
    <row r="4723" spans="15:18" x14ac:dyDescent="0.25">
      <c r="O4723"/>
      <c r="P4723" s="29"/>
      <c r="R4723"/>
    </row>
    <row r="4724" spans="15:18" x14ac:dyDescent="0.25">
      <c r="O4724"/>
      <c r="P4724" s="29"/>
      <c r="R4724"/>
    </row>
    <row r="4725" spans="15:18" x14ac:dyDescent="0.25">
      <c r="O4725"/>
      <c r="P4725" s="29"/>
      <c r="R4725"/>
    </row>
    <row r="4726" spans="15:18" x14ac:dyDescent="0.25">
      <c r="O4726"/>
      <c r="P4726" s="29"/>
      <c r="R4726"/>
    </row>
    <row r="4727" spans="15:18" x14ac:dyDescent="0.25">
      <c r="O4727"/>
      <c r="P4727" s="29"/>
      <c r="R4727"/>
    </row>
    <row r="4728" spans="15:18" x14ac:dyDescent="0.25">
      <c r="O4728"/>
      <c r="P4728" s="29"/>
      <c r="R4728"/>
    </row>
    <row r="4729" spans="15:18" x14ac:dyDescent="0.25">
      <c r="O4729"/>
      <c r="P4729" s="29"/>
      <c r="R4729"/>
    </row>
    <row r="4730" spans="15:18" x14ac:dyDescent="0.25">
      <c r="O4730"/>
      <c r="P4730" s="29"/>
      <c r="R4730"/>
    </row>
    <row r="4731" spans="15:18" x14ac:dyDescent="0.25">
      <c r="O4731"/>
      <c r="P4731" s="29"/>
      <c r="R4731"/>
    </row>
    <row r="4732" spans="15:18" x14ac:dyDescent="0.25">
      <c r="O4732"/>
      <c r="P4732" s="29"/>
      <c r="R4732"/>
    </row>
    <row r="4733" spans="15:18" x14ac:dyDescent="0.25">
      <c r="O4733"/>
      <c r="P4733" s="29"/>
      <c r="R4733"/>
    </row>
    <row r="4734" spans="15:18" x14ac:dyDescent="0.25">
      <c r="O4734"/>
      <c r="P4734" s="29"/>
      <c r="R4734"/>
    </row>
    <row r="4735" spans="15:18" x14ac:dyDescent="0.25">
      <c r="O4735"/>
      <c r="P4735" s="29"/>
      <c r="R4735"/>
    </row>
    <row r="4736" spans="15:18" x14ac:dyDescent="0.25">
      <c r="O4736"/>
      <c r="P4736" s="29"/>
      <c r="R4736"/>
    </row>
    <row r="4737" spans="15:18" x14ac:dyDescent="0.25">
      <c r="O4737"/>
      <c r="P4737" s="29"/>
      <c r="R4737"/>
    </row>
    <row r="4738" spans="15:18" x14ac:dyDescent="0.25">
      <c r="O4738"/>
      <c r="P4738" s="29"/>
      <c r="R4738"/>
    </row>
    <row r="4739" spans="15:18" x14ac:dyDescent="0.25">
      <c r="O4739"/>
      <c r="P4739" s="29"/>
      <c r="R4739"/>
    </row>
    <row r="4740" spans="15:18" x14ac:dyDescent="0.25">
      <c r="O4740"/>
      <c r="P4740" s="29"/>
      <c r="R4740"/>
    </row>
    <row r="4741" spans="15:18" x14ac:dyDescent="0.25">
      <c r="O4741"/>
      <c r="P4741" s="29"/>
      <c r="R4741"/>
    </row>
    <row r="4742" spans="15:18" x14ac:dyDescent="0.25">
      <c r="O4742"/>
      <c r="P4742" s="29"/>
      <c r="R4742"/>
    </row>
    <row r="4743" spans="15:18" x14ac:dyDescent="0.25">
      <c r="O4743"/>
      <c r="P4743" s="29"/>
      <c r="R4743"/>
    </row>
    <row r="4744" spans="15:18" x14ac:dyDescent="0.25">
      <c r="O4744"/>
      <c r="P4744" s="29"/>
      <c r="R4744"/>
    </row>
    <row r="4745" spans="15:18" x14ac:dyDescent="0.25">
      <c r="O4745"/>
      <c r="P4745" s="29"/>
      <c r="R4745"/>
    </row>
    <row r="4746" spans="15:18" x14ac:dyDescent="0.25">
      <c r="O4746"/>
      <c r="P4746" s="29"/>
      <c r="R4746"/>
    </row>
    <row r="4747" spans="15:18" x14ac:dyDescent="0.25">
      <c r="O4747"/>
      <c r="P4747" s="29"/>
      <c r="R4747"/>
    </row>
    <row r="4748" spans="15:18" x14ac:dyDescent="0.25">
      <c r="O4748"/>
      <c r="P4748" s="29"/>
      <c r="R4748"/>
    </row>
    <row r="4749" spans="15:18" x14ac:dyDescent="0.25">
      <c r="O4749"/>
      <c r="P4749" s="29"/>
      <c r="R4749"/>
    </row>
    <row r="4750" spans="15:18" x14ac:dyDescent="0.25">
      <c r="O4750"/>
      <c r="P4750" s="29"/>
      <c r="R4750"/>
    </row>
    <row r="4751" spans="15:18" x14ac:dyDescent="0.25">
      <c r="O4751"/>
      <c r="P4751" s="29"/>
      <c r="R4751"/>
    </row>
    <row r="4752" spans="15:18" x14ac:dyDescent="0.25">
      <c r="O4752"/>
      <c r="P4752" s="29"/>
      <c r="R4752"/>
    </row>
    <row r="4753" spans="15:18" x14ac:dyDescent="0.25">
      <c r="O4753"/>
      <c r="P4753" s="29"/>
      <c r="R4753"/>
    </row>
    <row r="4754" spans="15:18" x14ac:dyDescent="0.25">
      <c r="O4754"/>
      <c r="P4754" s="29"/>
      <c r="R4754"/>
    </row>
    <row r="4755" spans="15:18" x14ac:dyDescent="0.25">
      <c r="O4755"/>
      <c r="P4755" s="29"/>
      <c r="R4755"/>
    </row>
    <row r="4756" spans="15:18" x14ac:dyDescent="0.25">
      <c r="O4756"/>
      <c r="P4756" s="29"/>
      <c r="R4756"/>
    </row>
    <row r="4757" spans="15:18" x14ac:dyDescent="0.25">
      <c r="O4757"/>
      <c r="P4757" s="29"/>
      <c r="R4757"/>
    </row>
    <row r="4758" spans="15:18" x14ac:dyDescent="0.25">
      <c r="O4758"/>
      <c r="P4758" s="29"/>
      <c r="R4758"/>
    </row>
    <row r="4759" spans="15:18" x14ac:dyDescent="0.25">
      <c r="O4759"/>
      <c r="P4759" s="29"/>
      <c r="R4759"/>
    </row>
    <row r="4760" spans="15:18" x14ac:dyDescent="0.25">
      <c r="O4760"/>
      <c r="P4760" s="29"/>
      <c r="R4760"/>
    </row>
    <row r="4761" spans="15:18" x14ac:dyDescent="0.25">
      <c r="O4761"/>
      <c r="P4761" s="29"/>
      <c r="R4761"/>
    </row>
    <row r="4762" spans="15:18" x14ac:dyDescent="0.25">
      <c r="O4762"/>
      <c r="P4762" s="29"/>
      <c r="R4762"/>
    </row>
    <row r="4763" spans="15:18" x14ac:dyDescent="0.25">
      <c r="O4763"/>
      <c r="P4763" s="29"/>
      <c r="R4763"/>
    </row>
    <row r="4764" spans="15:18" x14ac:dyDescent="0.25">
      <c r="O4764"/>
      <c r="P4764" s="29"/>
      <c r="R4764"/>
    </row>
    <row r="4765" spans="15:18" x14ac:dyDescent="0.25">
      <c r="O4765"/>
      <c r="P4765" s="29"/>
      <c r="R4765"/>
    </row>
    <row r="4766" spans="15:18" x14ac:dyDescent="0.25">
      <c r="O4766"/>
      <c r="P4766" s="29"/>
      <c r="R4766"/>
    </row>
    <row r="4767" spans="15:18" x14ac:dyDescent="0.25">
      <c r="O4767"/>
      <c r="P4767" s="29"/>
      <c r="R4767"/>
    </row>
    <row r="4768" spans="15:18" x14ac:dyDescent="0.25">
      <c r="O4768"/>
      <c r="P4768" s="29"/>
      <c r="R4768"/>
    </row>
    <row r="4769" spans="15:18" x14ac:dyDescent="0.25">
      <c r="O4769"/>
      <c r="P4769" s="29"/>
      <c r="R4769"/>
    </row>
    <row r="4770" spans="15:18" x14ac:dyDescent="0.25">
      <c r="O4770"/>
      <c r="P4770" s="29"/>
      <c r="R4770"/>
    </row>
    <row r="4771" spans="15:18" x14ac:dyDescent="0.25">
      <c r="O4771"/>
      <c r="P4771" s="29"/>
      <c r="R4771"/>
    </row>
    <row r="4772" spans="15:18" x14ac:dyDescent="0.25">
      <c r="O4772"/>
      <c r="P4772" s="29"/>
      <c r="R4772"/>
    </row>
    <row r="4773" spans="15:18" x14ac:dyDescent="0.25">
      <c r="O4773"/>
      <c r="P4773" s="29"/>
      <c r="R4773"/>
    </row>
    <row r="4774" spans="15:18" x14ac:dyDescent="0.25">
      <c r="O4774"/>
      <c r="P4774" s="29"/>
      <c r="R4774"/>
    </row>
    <row r="4775" spans="15:18" x14ac:dyDescent="0.25">
      <c r="O4775"/>
      <c r="P4775" s="29"/>
      <c r="R4775"/>
    </row>
    <row r="4776" spans="15:18" x14ac:dyDescent="0.25">
      <c r="O4776"/>
      <c r="P4776" s="29"/>
      <c r="R4776"/>
    </row>
    <row r="4777" spans="15:18" x14ac:dyDescent="0.25">
      <c r="O4777"/>
      <c r="P4777" s="29"/>
      <c r="R4777"/>
    </row>
    <row r="4778" spans="15:18" x14ac:dyDescent="0.25">
      <c r="O4778"/>
      <c r="P4778" s="29"/>
      <c r="R4778"/>
    </row>
    <row r="4779" spans="15:18" x14ac:dyDescent="0.25">
      <c r="O4779"/>
      <c r="P4779" s="29"/>
      <c r="R4779"/>
    </row>
    <row r="4780" spans="15:18" x14ac:dyDescent="0.25">
      <c r="O4780"/>
      <c r="P4780" s="29"/>
      <c r="R4780"/>
    </row>
    <row r="4781" spans="15:18" x14ac:dyDescent="0.25">
      <c r="O4781"/>
      <c r="P4781" s="29"/>
      <c r="R4781"/>
    </row>
    <row r="4782" spans="15:18" x14ac:dyDescent="0.25">
      <c r="O4782"/>
      <c r="P4782" s="29"/>
      <c r="R4782"/>
    </row>
    <row r="4783" spans="15:18" x14ac:dyDescent="0.25">
      <c r="O4783"/>
      <c r="P4783" s="29"/>
      <c r="R4783"/>
    </row>
    <row r="4784" spans="15:18" x14ac:dyDescent="0.25">
      <c r="O4784"/>
      <c r="P4784" s="29"/>
      <c r="R4784"/>
    </row>
    <row r="4785" spans="15:18" x14ac:dyDescent="0.25">
      <c r="O4785"/>
      <c r="P4785" s="29"/>
      <c r="R4785"/>
    </row>
    <row r="4786" spans="15:18" x14ac:dyDescent="0.25">
      <c r="O4786"/>
      <c r="P4786" s="29"/>
      <c r="R4786"/>
    </row>
    <row r="4787" spans="15:18" x14ac:dyDescent="0.25">
      <c r="O4787"/>
      <c r="P4787" s="29"/>
      <c r="R4787"/>
    </row>
    <row r="4788" spans="15:18" x14ac:dyDescent="0.25">
      <c r="O4788"/>
      <c r="P4788" s="29"/>
      <c r="R4788"/>
    </row>
    <row r="4789" spans="15:18" x14ac:dyDescent="0.25">
      <c r="O4789"/>
      <c r="P4789" s="29"/>
      <c r="R4789"/>
    </row>
    <row r="4790" spans="15:18" x14ac:dyDescent="0.25">
      <c r="O4790"/>
      <c r="P4790" s="29"/>
      <c r="R4790"/>
    </row>
    <row r="4791" spans="15:18" x14ac:dyDescent="0.25">
      <c r="O4791"/>
      <c r="P4791" s="29"/>
      <c r="R4791"/>
    </row>
    <row r="4792" spans="15:18" x14ac:dyDescent="0.25">
      <c r="O4792"/>
      <c r="P4792" s="29"/>
      <c r="R4792"/>
    </row>
    <row r="4793" spans="15:18" x14ac:dyDescent="0.25">
      <c r="O4793"/>
      <c r="P4793" s="29"/>
      <c r="R4793"/>
    </row>
    <row r="4794" spans="15:18" x14ac:dyDescent="0.25">
      <c r="O4794"/>
      <c r="P4794" s="29"/>
      <c r="R4794"/>
    </row>
    <row r="4795" spans="15:18" x14ac:dyDescent="0.25">
      <c r="O4795"/>
      <c r="P4795" s="29"/>
      <c r="R4795"/>
    </row>
    <row r="4796" spans="15:18" x14ac:dyDescent="0.25">
      <c r="O4796"/>
      <c r="P4796" s="29"/>
      <c r="R4796"/>
    </row>
    <row r="4797" spans="15:18" x14ac:dyDescent="0.25">
      <c r="O4797"/>
      <c r="P4797" s="29"/>
      <c r="R4797"/>
    </row>
    <row r="4798" spans="15:18" x14ac:dyDescent="0.25">
      <c r="O4798"/>
      <c r="P4798" s="29"/>
      <c r="R4798"/>
    </row>
    <row r="4799" spans="15:18" x14ac:dyDescent="0.25">
      <c r="O4799"/>
      <c r="P4799" s="29"/>
      <c r="R4799"/>
    </row>
    <row r="4800" spans="15:18" x14ac:dyDescent="0.25">
      <c r="O4800"/>
      <c r="P4800" s="29"/>
      <c r="R4800"/>
    </row>
    <row r="4801" spans="15:18" x14ac:dyDescent="0.25">
      <c r="O4801"/>
      <c r="P4801" s="29"/>
      <c r="R4801"/>
    </row>
    <row r="4802" spans="15:18" x14ac:dyDescent="0.25">
      <c r="O4802"/>
      <c r="P4802" s="29"/>
      <c r="R4802"/>
    </row>
    <row r="4803" spans="15:18" x14ac:dyDescent="0.25">
      <c r="O4803"/>
      <c r="P4803" s="29"/>
      <c r="R4803"/>
    </row>
    <row r="4804" spans="15:18" x14ac:dyDescent="0.25">
      <c r="O4804"/>
      <c r="P4804" s="29"/>
      <c r="R4804"/>
    </row>
    <row r="4805" spans="15:18" x14ac:dyDescent="0.25">
      <c r="O4805"/>
      <c r="P4805" s="29"/>
      <c r="R4805"/>
    </row>
    <row r="4806" spans="15:18" x14ac:dyDescent="0.25">
      <c r="O4806"/>
      <c r="P4806" s="29"/>
      <c r="R4806"/>
    </row>
    <row r="4807" spans="15:18" x14ac:dyDescent="0.25">
      <c r="O4807"/>
      <c r="P4807" s="29"/>
      <c r="R4807"/>
    </row>
    <row r="4808" spans="15:18" x14ac:dyDescent="0.25">
      <c r="O4808"/>
      <c r="P4808" s="29"/>
      <c r="R4808"/>
    </row>
    <row r="4809" spans="15:18" x14ac:dyDescent="0.25">
      <c r="O4809"/>
      <c r="P4809" s="29"/>
      <c r="R4809"/>
    </row>
    <row r="4810" spans="15:18" x14ac:dyDescent="0.25">
      <c r="O4810"/>
      <c r="P4810" s="29"/>
      <c r="R4810"/>
    </row>
    <row r="4811" spans="15:18" x14ac:dyDescent="0.25">
      <c r="O4811"/>
      <c r="P4811" s="29"/>
      <c r="R4811"/>
    </row>
    <row r="4812" spans="15:18" x14ac:dyDescent="0.25">
      <c r="O4812"/>
      <c r="P4812" s="29"/>
      <c r="R4812"/>
    </row>
    <row r="4813" spans="15:18" x14ac:dyDescent="0.25">
      <c r="O4813"/>
      <c r="P4813" s="29"/>
      <c r="R4813"/>
    </row>
    <row r="4814" spans="15:18" x14ac:dyDescent="0.25">
      <c r="O4814"/>
      <c r="P4814" s="29"/>
      <c r="R4814"/>
    </row>
    <row r="4815" spans="15:18" x14ac:dyDescent="0.25">
      <c r="O4815"/>
      <c r="P4815" s="29"/>
      <c r="R4815"/>
    </row>
    <row r="4816" spans="15:18" x14ac:dyDescent="0.25">
      <c r="O4816"/>
      <c r="P4816" s="29"/>
      <c r="R4816"/>
    </row>
    <row r="4817" spans="15:18" x14ac:dyDescent="0.25">
      <c r="O4817"/>
      <c r="P4817" s="29"/>
      <c r="R4817"/>
    </row>
    <row r="4818" spans="15:18" x14ac:dyDescent="0.25">
      <c r="O4818"/>
      <c r="P4818" s="29"/>
      <c r="R4818"/>
    </row>
    <row r="4819" spans="15:18" x14ac:dyDescent="0.25">
      <c r="O4819"/>
      <c r="P4819" s="29"/>
      <c r="R4819"/>
    </row>
    <row r="4820" spans="15:18" x14ac:dyDescent="0.25">
      <c r="O4820"/>
      <c r="P4820" s="29"/>
      <c r="R4820"/>
    </row>
    <row r="4821" spans="15:18" x14ac:dyDescent="0.25">
      <c r="O4821"/>
      <c r="P4821" s="29"/>
      <c r="R4821"/>
    </row>
    <row r="4822" spans="15:18" x14ac:dyDescent="0.25">
      <c r="O4822"/>
      <c r="P4822" s="29"/>
      <c r="R4822"/>
    </row>
    <row r="4823" spans="15:18" x14ac:dyDescent="0.25">
      <c r="O4823"/>
      <c r="P4823" s="29"/>
      <c r="R4823"/>
    </row>
    <row r="4824" spans="15:18" x14ac:dyDescent="0.25">
      <c r="O4824"/>
      <c r="P4824" s="29"/>
      <c r="R4824"/>
    </row>
    <row r="4825" spans="15:18" x14ac:dyDescent="0.25">
      <c r="O4825"/>
      <c r="P4825" s="29"/>
      <c r="R4825"/>
    </row>
    <row r="4826" spans="15:18" x14ac:dyDescent="0.25">
      <c r="O4826"/>
      <c r="P4826" s="29"/>
      <c r="R4826"/>
    </row>
    <row r="4827" spans="15:18" x14ac:dyDescent="0.25">
      <c r="O4827"/>
      <c r="P4827" s="29"/>
      <c r="R4827"/>
    </row>
    <row r="4828" spans="15:18" x14ac:dyDescent="0.25">
      <c r="O4828"/>
      <c r="P4828" s="29"/>
      <c r="R4828"/>
    </row>
    <row r="4829" spans="15:18" x14ac:dyDescent="0.25">
      <c r="O4829"/>
      <c r="P4829" s="29"/>
      <c r="R4829"/>
    </row>
    <row r="4830" spans="15:18" x14ac:dyDescent="0.25">
      <c r="O4830"/>
      <c r="P4830" s="29"/>
      <c r="R4830"/>
    </row>
    <row r="4831" spans="15:18" x14ac:dyDescent="0.25">
      <c r="O4831"/>
      <c r="P4831" s="29"/>
      <c r="R4831"/>
    </row>
    <row r="4832" spans="15:18" x14ac:dyDescent="0.25">
      <c r="O4832"/>
      <c r="P4832" s="29"/>
      <c r="R4832"/>
    </row>
    <row r="4833" spans="15:18" x14ac:dyDescent="0.25">
      <c r="O4833"/>
      <c r="P4833" s="29"/>
      <c r="R4833"/>
    </row>
    <row r="4834" spans="15:18" x14ac:dyDescent="0.25">
      <c r="O4834"/>
      <c r="P4834" s="29"/>
      <c r="R4834"/>
    </row>
    <row r="4835" spans="15:18" x14ac:dyDescent="0.25">
      <c r="O4835"/>
      <c r="P4835" s="29"/>
      <c r="R4835"/>
    </row>
    <row r="4836" spans="15:18" x14ac:dyDescent="0.25">
      <c r="O4836"/>
      <c r="P4836" s="29"/>
      <c r="R4836"/>
    </row>
    <row r="4837" spans="15:18" x14ac:dyDescent="0.25">
      <c r="O4837"/>
      <c r="P4837" s="29"/>
      <c r="R4837"/>
    </row>
    <row r="4838" spans="15:18" x14ac:dyDescent="0.25">
      <c r="O4838"/>
      <c r="P4838" s="29"/>
      <c r="R4838"/>
    </row>
    <row r="4839" spans="15:18" x14ac:dyDescent="0.25">
      <c r="O4839"/>
      <c r="P4839" s="29"/>
      <c r="R4839"/>
    </row>
    <row r="4840" spans="15:18" x14ac:dyDescent="0.25">
      <c r="O4840"/>
      <c r="P4840" s="29"/>
      <c r="R4840"/>
    </row>
    <row r="4841" spans="15:18" x14ac:dyDescent="0.25">
      <c r="O4841"/>
      <c r="P4841" s="29"/>
      <c r="R4841"/>
    </row>
    <row r="4842" spans="15:18" x14ac:dyDescent="0.25">
      <c r="O4842"/>
      <c r="P4842" s="29"/>
      <c r="R4842"/>
    </row>
    <row r="4843" spans="15:18" x14ac:dyDescent="0.25">
      <c r="O4843"/>
      <c r="P4843" s="29"/>
      <c r="R4843"/>
    </row>
    <row r="4844" spans="15:18" x14ac:dyDescent="0.25">
      <c r="O4844"/>
      <c r="P4844" s="29"/>
      <c r="R4844"/>
    </row>
    <row r="4845" spans="15:18" x14ac:dyDescent="0.25">
      <c r="O4845"/>
      <c r="P4845" s="29"/>
      <c r="R4845"/>
    </row>
    <row r="4846" spans="15:18" x14ac:dyDescent="0.25">
      <c r="O4846"/>
      <c r="P4846" s="29"/>
      <c r="R4846"/>
    </row>
    <row r="4847" spans="15:18" x14ac:dyDescent="0.25">
      <c r="O4847"/>
      <c r="P4847" s="29"/>
      <c r="R4847"/>
    </row>
    <row r="4848" spans="15:18" x14ac:dyDescent="0.25">
      <c r="O4848"/>
      <c r="P4848" s="29"/>
      <c r="R4848"/>
    </row>
    <row r="4849" spans="15:18" x14ac:dyDescent="0.25">
      <c r="O4849"/>
      <c r="P4849" s="29"/>
      <c r="R4849"/>
    </row>
    <row r="4850" spans="15:18" x14ac:dyDescent="0.25">
      <c r="O4850"/>
      <c r="P4850" s="29"/>
      <c r="R4850"/>
    </row>
    <row r="4851" spans="15:18" x14ac:dyDescent="0.25">
      <c r="O4851"/>
      <c r="P4851" s="29"/>
      <c r="R4851"/>
    </row>
    <row r="4852" spans="15:18" x14ac:dyDescent="0.25">
      <c r="O4852"/>
      <c r="P4852" s="29"/>
      <c r="R4852"/>
    </row>
    <row r="4853" spans="15:18" x14ac:dyDescent="0.25">
      <c r="O4853"/>
      <c r="P4853" s="29"/>
      <c r="R4853"/>
    </row>
    <row r="4854" spans="15:18" x14ac:dyDescent="0.25">
      <c r="O4854"/>
      <c r="P4854" s="29"/>
      <c r="R4854"/>
    </row>
    <row r="4855" spans="15:18" x14ac:dyDescent="0.25">
      <c r="O4855"/>
      <c r="P4855" s="29"/>
      <c r="R4855"/>
    </row>
    <row r="4856" spans="15:18" x14ac:dyDescent="0.25">
      <c r="O4856"/>
      <c r="P4856" s="29"/>
      <c r="R4856"/>
    </row>
    <row r="4857" spans="15:18" x14ac:dyDescent="0.25">
      <c r="O4857"/>
      <c r="P4857" s="29"/>
      <c r="R4857"/>
    </row>
    <row r="4858" spans="15:18" x14ac:dyDescent="0.25">
      <c r="O4858"/>
      <c r="P4858" s="29"/>
      <c r="R4858"/>
    </row>
    <row r="4859" spans="15:18" x14ac:dyDescent="0.25">
      <c r="O4859"/>
      <c r="P4859" s="29"/>
      <c r="R4859"/>
    </row>
    <row r="4860" spans="15:18" x14ac:dyDescent="0.25">
      <c r="O4860"/>
      <c r="P4860" s="29"/>
      <c r="R4860"/>
    </row>
    <row r="4861" spans="15:18" x14ac:dyDescent="0.25">
      <c r="O4861"/>
      <c r="P4861" s="29"/>
      <c r="R4861"/>
    </row>
    <row r="4862" spans="15:18" x14ac:dyDescent="0.25">
      <c r="O4862"/>
      <c r="P4862" s="29"/>
      <c r="R4862"/>
    </row>
    <row r="4863" spans="15:18" x14ac:dyDescent="0.25">
      <c r="O4863"/>
      <c r="P4863" s="29"/>
      <c r="R4863"/>
    </row>
    <row r="4864" spans="15:18" x14ac:dyDescent="0.25">
      <c r="O4864"/>
      <c r="P4864" s="29"/>
      <c r="R4864"/>
    </row>
    <row r="4865" spans="15:18" x14ac:dyDescent="0.25">
      <c r="O4865"/>
      <c r="P4865" s="29"/>
      <c r="R4865"/>
    </row>
    <row r="4866" spans="15:18" x14ac:dyDescent="0.25">
      <c r="O4866"/>
      <c r="P4866" s="29"/>
      <c r="R4866"/>
    </row>
    <row r="4867" spans="15:18" x14ac:dyDescent="0.25">
      <c r="O4867"/>
      <c r="P4867" s="29"/>
      <c r="R4867"/>
    </row>
    <row r="4868" spans="15:18" x14ac:dyDescent="0.25">
      <c r="O4868"/>
      <c r="P4868" s="29"/>
      <c r="R4868"/>
    </row>
    <row r="4869" spans="15:18" x14ac:dyDescent="0.25">
      <c r="O4869"/>
      <c r="P4869" s="29"/>
      <c r="R4869"/>
    </row>
    <row r="4870" spans="15:18" x14ac:dyDescent="0.25">
      <c r="O4870"/>
      <c r="P4870" s="29"/>
      <c r="R4870"/>
    </row>
    <row r="4871" spans="15:18" x14ac:dyDescent="0.25">
      <c r="O4871"/>
      <c r="P4871" s="29"/>
      <c r="R4871"/>
    </row>
    <row r="4872" spans="15:18" x14ac:dyDescent="0.25">
      <c r="O4872"/>
      <c r="P4872" s="29"/>
      <c r="R4872"/>
    </row>
    <row r="4873" spans="15:18" x14ac:dyDescent="0.25">
      <c r="O4873"/>
      <c r="P4873" s="29"/>
      <c r="R4873"/>
    </row>
    <row r="4874" spans="15:18" x14ac:dyDescent="0.25">
      <c r="O4874"/>
      <c r="P4874" s="29"/>
      <c r="R4874"/>
    </row>
    <row r="4875" spans="15:18" x14ac:dyDescent="0.25">
      <c r="O4875"/>
      <c r="P4875" s="29"/>
      <c r="R4875"/>
    </row>
    <row r="4876" spans="15:18" x14ac:dyDescent="0.25">
      <c r="O4876"/>
      <c r="P4876" s="29"/>
      <c r="R4876"/>
    </row>
    <row r="4877" spans="15:18" x14ac:dyDescent="0.25">
      <c r="O4877"/>
      <c r="P4877" s="29"/>
      <c r="R4877"/>
    </row>
    <row r="4878" spans="15:18" x14ac:dyDescent="0.25">
      <c r="O4878"/>
      <c r="P4878" s="29"/>
      <c r="R4878"/>
    </row>
    <row r="4879" spans="15:18" x14ac:dyDescent="0.25">
      <c r="O4879"/>
      <c r="P4879" s="29"/>
      <c r="R4879"/>
    </row>
    <row r="4880" spans="15:18" x14ac:dyDescent="0.25">
      <c r="O4880"/>
      <c r="P4880" s="29"/>
      <c r="R4880"/>
    </row>
    <row r="4881" spans="15:18" x14ac:dyDescent="0.25">
      <c r="O4881"/>
      <c r="P4881" s="29"/>
      <c r="R4881"/>
    </row>
    <row r="4882" spans="15:18" x14ac:dyDescent="0.25">
      <c r="O4882"/>
      <c r="P4882" s="29"/>
      <c r="R4882"/>
    </row>
    <row r="4883" spans="15:18" x14ac:dyDescent="0.25">
      <c r="O4883"/>
      <c r="P4883" s="29"/>
      <c r="R4883"/>
    </row>
    <row r="4884" spans="15:18" x14ac:dyDescent="0.25">
      <c r="O4884"/>
      <c r="P4884" s="29"/>
      <c r="R4884"/>
    </row>
    <row r="4885" spans="15:18" x14ac:dyDescent="0.25">
      <c r="O4885"/>
      <c r="P4885" s="29"/>
      <c r="R4885"/>
    </row>
    <row r="4886" spans="15:18" x14ac:dyDescent="0.25">
      <c r="O4886"/>
      <c r="P4886" s="29"/>
      <c r="R4886"/>
    </row>
    <row r="4887" spans="15:18" x14ac:dyDescent="0.25">
      <c r="O4887"/>
      <c r="P4887" s="29"/>
      <c r="R4887"/>
    </row>
    <row r="4888" spans="15:18" x14ac:dyDescent="0.25">
      <c r="O4888"/>
      <c r="P4888" s="29"/>
      <c r="R4888"/>
    </row>
    <row r="4889" spans="15:18" x14ac:dyDescent="0.25">
      <c r="O4889"/>
      <c r="P4889" s="29"/>
      <c r="R4889"/>
    </row>
    <row r="4890" spans="15:18" x14ac:dyDescent="0.25">
      <c r="O4890"/>
      <c r="P4890" s="29"/>
      <c r="R4890"/>
    </row>
    <row r="4891" spans="15:18" x14ac:dyDescent="0.25">
      <c r="O4891"/>
      <c r="P4891" s="29"/>
      <c r="R4891"/>
    </row>
    <row r="4892" spans="15:18" x14ac:dyDescent="0.25">
      <c r="O4892"/>
      <c r="P4892" s="29"/>
      <c r="R4892"/>
    </row>
    <row r="4893" spans="15:18" x14ac:dyDescent="0.25">
      <c r="O4893"/>
      <c r="P4893" s="29"/>
      <c r="R4893"/>
    </row>
    <row r="4894" spans="15:18" x14ac:dyDescent="0.25">
      <c r="O4894"/>
      <c r="P4894" s="29"/>
      <c r="R4894"/>
    </row>
    <row r="4895" spans="15:18" x14ac:dyDescent="0.25">
      <c r="O4895"/>
      <c r="P4895" s="29"/>
      <c r="R4895"/>
    </row>
    <row r="4896" spans="15:18" x14ac:dyDescent="0.25">
      <c r="O4896"/>
      <c r="P4896" s="29"/>
      <c r="R4896"/>
    </row>
    <row r="4897" spans="15:18" x14ac:dyDescent="0.25">
      <c r="O4897"/>
      <c r="P4897" s="29"/>
      <c r="R4897"/>
    </row>
    <row r="4898" spans="15:18" x14ac:dyDescent="0.25">
      <c r="O4898"/>
      <c r="P4898" s="29"/>
      <c r="R4898"/>
    </row>
    <row r="4899" spans="15:18" x14ac:dyDescent="0.25">
      <c r="O4899"/>
      <c r="P4899" s="29"/>
      <c r="R4899"/>
    </row>
    <row r="4900" spans="15:18" x14ac:dyDescent="0.25">
      <c r="O4900"/>
      <c r="P4900" s="29"/>
      <c r="R4900"/>
    </row>
    <row r="4901" spans="15:18" x14ac:dyDescent="0.25">
      <c r="O4901"/>
      <c r="P4901" s="29"/>
      <c r="R4901"/>
    </row>
    <row r="4902" spans="15:18" x14ac:dyDescent="0.25">
      <c r="O4902"/>
      <c r="P4902" s="29"/>
      <c r="R4902"/>
    </row>
    <row r="4903" spans="15:18" x14ac:dyDescent="0.25">
      <c r="O4903"/>
      <c r="P4903" s="29"/>
      <c r="R4903"/>
    </row>
    <row r="4904" spans="15:18" x14ac:dyDescent="0.25">
      <c r="O4904"/>
      <c r="P4904" s="29"/>
      <c r="R4904"/>
    </row>
    <row r="4905" spans="15:18" x14ac:dyDescent="0.25">
      <c r="O4905"/>
      <c r="P4905" s="29"/>
      <c r="R4905"/>
    </row>
    <row r="4906" spans="15:18" x14ac:dyDescent="0.25">
      <c r="O4906"/>
      <c r="P4906" s="29"/>
      <c r="R4906"/>
    </row>
    <row r="4907" spans="15:18" x14ac:dyDescent="0.25">
      <c r="O4907"/>
      <c r="P4907" s="29"/>
      <c r="R4907"/>
    </row>
    <row r="4908" spans="15:18" x14ac:dyDescent="0.25">
      <c r="O4908"/>
      <c r="P4908" s="29"/>
      <c r="R4908"/>
    </row>
    <row r="4909" spans="15:18" x14ac:dyDescent="0.25">
      <c r="O4909"/>
      <c r="P4909" s="29"/>
      <c r="R4909"/>
    </row>
    <row r="4910" spans="15:18" x14ac:dyDescent="0.25">
      <c r="O4910"/>
      <c r="P4910" s="29"/>
      <c r="R4910"/>
    </row>
    <row r="4911" spans="15:18" x14ac:dyDescent="0.25">
      <c r="O4911"/>
      <c r="P4911" s="29"/>
      <c r="R4911"/>
    </row>
    <row r="4912" spans="15:18" x14ac:dyDescent="0.25">
      <c r="O4912"/>
      <c r="P4912" s="29"/>
      <c r="R4912"/>
    </row>
    <row r="4913" spans="15:18" x14ac:dyDescent="0.25">
      <c r="O4913"/>
      <c r="P4913" s="29"/>
      <c r="R4913"/>
    </row>
    <row r="4914" spans="15:18" x14ac:dyDescent="0.25">
      <c r="O4914"/>
      <c r="P4914" s="29"/>
      <c r="R4914"/>
    </row>
    <row r="4915" spans="15:18" x14ac:dyDescent="0.25">
      <c r="O4915"/>
      <c r="P4915" s="29"/>
      <c r="R4915"/>
    </row>
    <row r="4916" spans="15:18" x14ac:dyDescent="0.25">
      <c r="O4916"/>
      <c r="P4916" s="29"/>
      <c r="R4916"/>
    </row>
    <row r="4917" spans="15:18" x14ac:dyDescent="0.25">
      <c r="O4917"/>
      <c r="P4917" s="29"/>
      <c r="R4917"/>
    </row>
    <row r="4918" spans="15:18" x14ac:dyDescent="0.25">
      <c r="O4918"/>
      <c r="P4918" s="29"/>
      <c r="R4918"/>
    </row>
    <row r="4919" spans="15:18" x14ac:dyDescent="0.25">
      <c r="O4919"/>
      <c r="P4919" s="29"/>
      <c r="R4919"/>
    </row>
    <row r="4920" spans="15:18" x14ac:dyDescent="0.25">
      <c r="O4920"/>
      <c r="P4920" s="29"/>
      <c r="R4920"/>
    </row>
    <row r="4921" spans="15:18" x14ac:dyDescent="0.25">
      <c r="O4921"/>
      <c r="P4921" s="29"/>
      <c r="R4921"/>
    </row>
    <row r="4922" spans="15:18" x14ac:dyDescent="0.25">
      <c r="O4922"/>
      <c r="P4922" s="29"/>
      <c r="R4922"/>
    </row>
    <row r="4923" spans="15:18" x14ac:dyDescent="0.25">
      <c r="O4923"/>
      <c r="P4923" s="29"/>
      <c r="R4923"/>
    </row>
    <row r="4924" spans="15:18" x14ac:dyDescent="0.25">
      <c r="O4924"/>
      <c r="P4924" s="29"/>
      <c r="R4924"/>
    </row>
    <row r="4925" spans="15:18" x14ac:dyDescent="0.25">
      <c r="O4925"/>
      <c r="P4925" s="29"/>
      <c r="R4925"/>
    </row>
    <row r="4926" spans="15:18" x14ac:dyDescent="0.25">
      <c r="O4926"/>
      <c r="P4926" s="29"/>
      <c r="R4926"/>
    </row>
    <row r="4927" spans="15:18" x14ac:dyDescent="0.25">
      <c r="O4927"/>
      <c r="P4927" s="29"/>
      <c r="R4927"/>
    </row>
    <row r="4928" spans="15:18" x14ac:dyDescent="0.25">
      <c r="O4928"/>
      <c r="P4928" s="29"/>
      <c r="R4928"/>
    </row>
    <row r="4929" spans="15:18" x14ac:dyDescent="0.25">
      <c r="O4929"/>
      <c r="P4929" s="29"/>
      <c r="R4929"/>
    </row>
    <row r="4930" spans="15:18" x14ac:dyDescent="0.25">
      <c r="O4930"/>
      <c r="P4930" s="29"/>
      <c r="R4930"/>
    </row>
    <row r="4931" spans="15:18" x14ac:dyDescent="0.25">
      <c r="O4931"/>
      <c r="P4931" s="29"/>
      <c r="R4931"/>
    </row>
    <row r="4932" spans="15:18" x14ac:dyDescent="0.25">
      <c r="O4932"/>
      <c r="P4932" s="29"/>
      <c r="R4932"/>
    </row>
    <row r="4933" spans="15:18" x14ac:dyDescent="0.25">
      <c r="O4933"/>
      <c r="P4933" s="29"/>
      <c r="R4933"/>
    </row>
    <row r="4934" spans="15:18" x14ac:dyDescent="0.25">
      <c r="O4934"/>
      <c r="P4934" s="29"/>
      <c r="R4934"/>
    </row>
    <row r="4935" spans="15:18" x14ac:dyDescent="0.25">
      <c r="O4935"/>
      <c r="P4935" s="29"/>
      <c r="R4935"/>
    </row>
    <row r="4936" spans="15:18" x14ac:dyDescent="0.25">
      <c r="O4936"/>
      <c r="P4936" s="29"/>
      <c r="R4936"/>
    </row>
    <row r="4937" spans="15:18" x14ac:dyDescent="0.25">
      <c r="O4937"/>
      <c r="P4937" s="29"/>
      <c r="R4937"/>
    </row>
    <row r="4938" spans="15:18" x14ac:dyDescent="0.25">
      <c r="O4938"/>
      <c r="P4938" s="29"/>
      <c r="R4938"/>
    </row>
    <row r="4939" spans="15:18" x14ac:dyDescent="0.25">
      <c r="O4939"/>
      <c r="P4939" s="29"/>
      <c r="R4939"/>
    </row>
    <row r="4940" spans="15:18" x14ac:dyDescent="0.25">
      <c r="O4940"/>
      <c r="P4940" s="29"/>
      <c r="R4940"/>
    </row>
    <row r="4941" spans="15:18" x14ac:dyDescent="0.25">
      <c r="O4941"/>
      <c r="P4941" s="29"/>
      <c r="R4941"/>
    </row>
    <row r="4942" spans="15:18" x14ac:dyDescent="0.25">
      <c r="O4942"/>
      <c r="P4942" s="29"/>
      <c r="R4942"/>
    </row>
    <row r="4943" spans="15:18" x14ac:dyDescent="0.25">
      <c r="O4943"/>
      <c r="P4943" s="29"/>
      <c r="R4943"/>
    </row>
    <row r="4944" spans="15:18" x14ac:dyDescent="0.25">
      <c r="O4944"/>
      <c r="P4944" s="29"/>
      <c r="R4944"/>
    </row>
    <row r="4945" spans="15:18" x14ac:dyDescent="0.25">
      <c r="O4945"/>
      <c r="P4945" s="29"/>
      <c r="R4945"/>
    </row>
    <row r="4946" spans="15:18" x14ac:dyDescent="0.25">
      <c r="O4946"/>
      <c r="P4946" s="29"/>
      <c r="R4946"/>
    </row>
    <row r="4947" spans="15:18" x14ac:dyDescent="0.25">
      <c r="O4947"/>
      <c r="P4947" s="29"/>
      <c r="R4947"/>
    </row>
    <row r="4948" spans="15:18" x14ac:dyDescent="0.25">
      <c r="O4948"/>
      <c r="P4948" s="29"/>
      <c r="R4948"/>
    </row>
    <row r="4949" spans="15:18" x14ac:dyDescent="0.25">
      <c r="O4949"/>
      <c r="P4949" s="29"/>
      <c r="R4949"/>
    </row>
    <row r="4950" spans="15:18" x14ac:dyDescent="0.25">
      <c r="O4950"/>
      <c r="P4950" s="29"/>
      <c r="R4950"/>
    </row>
    <row r="4951" spans="15:18" x14ac:dyDescent="0.25">
      <c r="O4951"/>
      <c r="P4951" s="29"/>
      <c r="R4951"/>
    </row>
    <row r="4952" spans="15:18" x14ac:dyDescent="0.25">
      <c r="O4952"/>
      <c r="P4952" s="29"/>
      <c r="R4952"/>
    </row>
    <row r="4953" spans="15:18" x14ac:dyDescent="0.25">
      <c r="O4953"/>
      <c r="P4953" s="29"/>
      <c r="R4953"/>
    </row>
    <row r="4954" spans="15:18" x14ac:dyDescent="0.25">
      <c r="O4954"/>
      <c r="P4954" s="29"/>
      <c r="R4954"/>
    </row>
    <row r="4955" spans="15:18" x14ac:dyDescent="0.25">
      <c r="O4955"/>
      <c r="P4955" s="29"/>
      <c r="R4955"/>
    </row>
    <row r="4956" spans="15:18" x14ac:dyDescent="0.25">
      <c r="O4956"/>
      <c r="P4956" s="29"/>
      <c r="R4956"/>
    </row>
    <row r="4957" spans="15:18" x14ac:dyDescent="0.25">
      <c r="O4957"/>
      <c r="P4957" s="29"/>
      <c r="R4957"/>
    </row>
    <row r="4958" spans="15:18" x14ac:dyDescent="0.25">
      <c r="O4958"/>
      <c r="P4958" s="29"/>
      <c r="R4958"/>
    </row>
    <row r="4959" spans="15:18" x14ac:dyDescent="0.25">
      <c r="O4959"/>
      <c r="P4959" s="29"/>
      <c r="R4959"/>
    </row>
    <row r="4960" spans="15:18" x14ac:dyDescent="0.25">
      <c r="O4960"/>
      <c r="P4960" s="29"/>
      <c r="R4960"/>
    </row>
    <row r="4961" spans="15:18" x14ac:dyDescent="0.25">
      <c r="O4961"/>
      <c r="P4961" s="29"/>
      <c r="R4961"/>
    </row>
    <row r="4962" spans="15:18" x14ac:dyDescent="0.25">
      <c r="O4962"/>
      <c r="P4962" s="29"/>
      <c r="R4962"/>
    </row>
    <row r="4963" spans="15:18" x14ac:dyDescent="0.25">
      <c r="O4963"/>
      <c r="P4963" s="29"/>
      <c r="R4963"/>
    </row>
    <row r="4964" spans="15:18" x14ac:dyDescent="0.25">
      <c r="O4964"/>
      <c r="P4964" s="29"/>
      <c r="R4964"/>
    </row>
    <row r="4965" spans="15:18" x14ac:dyDescent="0.25">
      <c r="O4965"/>
      <c r="P4965" s="29"/>
      <c r="R4965"/>
    </row>
    <row r="4966" spans="15:18" x14ac:dyDescent="0.25">
      <c r="O4966"/>
      <c r="P4966" s="29"/>
      <c r="R4966"/>
    </row>
    <row r="4967" spans="15:18" x14ac:dyDescent="0.25">
      <c r="O4967"/>
      <c r="P4967" s="29"/>
      <c r="R4967"/>
    </row>
    <row r="4968" spans="15:18" x14ac:dyDescent="0.25">
      <c r="O4968"/>
      <c r="P4968" s="29"/>
      <c r="R4968"/>
    </row>
    <row r="4969" spans="15:18" x14ac:dyDescent="0.25">
      <c r="O4969"/>
      <c r="P4969" s="29"/>
      <c r="R4969"/>
    </row>
    <row r="4970" spans="15:18" x14ac:dyDescent="0.25">
      <c r="O4970"/>
      <c r="P4970" s="29"/>
      <c r="R4970"/>
    </row>
    <row r="4971" spans="15:18" x14ac:dyDescent="0.25">
      <c r="O4971"/>
      <c r="P4971" s="29"/>
      <c r="R4971"/>
    </row>
    <row r="4972" spans="15:18" x14ac:dyDescent="0.25">
      <c r="O4972"/>
      <c r="P4972" s="29"/>
      <c r="R4972"/>
    </row>
    <row r="4973" spans="15:18" x14ac:dyDescent="0.25">
      <c r="O4973"/>
      <c r="P4973" s="29"/>
      <c r="R4973"/>
    </row>
    <row r="4974" spans="15:18" x14ac:dyDescent="0.25">
      <c r="O4974"/>
      <c r="P4974" s="29"/>
      <c r="R4974"/>
    </row>
    <row r="4975" spans="15:18" x14ac:dyDescent="0.25">
      <c r="O4975"/>
      <c r="P4975" s="29"/>
      <c r="R4975"/>
    </row>
    <row r="4976" spans="15:18" x14ac:dyDescent="0.25">
      <c r="O4976"/>
      <c r="P4976" s="29"/>
      <c r="R4976"/>
    </row>
    <row r="4977" spans="15:18" x14ac:dyDescent="0.25">
      <c r="O4977"/>
      <c r="P4977" s="29"/>
      <c r="R4977"/>
    </row>
    <row r="4978" spans="15:18" x14ac:dyDescent="0.25">
      <c r="O4978"/>
      <c r="P4978" s="29"/>
      <c r="R4978"/>
    </row>
    <row r="4979" spans="15:18" x14ac:dyDescent="0.25">
      <c r="O4979"/>
      <c r="P4979" s="29"/>
      <c r="R4979"/>
    </row>
    <row r="4980" spans="15:18" x14ac:dyDescent="0.25">
      <c r="O4980"/>
      <c r="P4980" s="29"/>
      <c r="R4980"/>
    </row>
    <row r="4981" spans="15:18" x14ac:dyDescent="0.25">
      <c r="O4981"/>
      <c r="P4981" s="29"/>
      <c r="R4981"/>
    </row>
    <row r="4982" spans="15:18" x14ac:dyDescent="0.25">
      <c r="O4982"/>
      <c r="P4982" s="29"/>
      <c r="R4982"/>
    </row>
    <row r="4983" spans="15:18" x14ac:dyDescent="0.25">
      <c r="O4983"/>
      <c r="P4983" s="29"/>
      <c r="R4983"/>
    </row>
    <row r="4984" spans="15:18" x14ac:dyDescent="0.25">
      <c r="O4984"/>
      <c r="P4984" s="29"/>
      <c r="R4984"/>
    </row>
    <row r="4985" spans="15:18" x14ac:dyDescent="0.25">
      <c r="O4985"/>
      <c r="P4985" s="29"/>
      <c r="R4985"/>
    </row>
    <row r="4986" spans="15:18" x14ac:dyDescent="0.25">
      <c r="O4986"/>
      <c r="P4986" s="29"/>
      <c r="R4986"/>
    </row>
    <row r="4987" spans="15:18" x14ac:dyDescent="0.25">
      <c r="O4987"/>
      <c r="P4987" s="29"/>
      <c r="R4987"/>
    </row>
    <row r="4988" spans="15:18" x14ac:dyDescent="0.25">
      <c r="O4988"/>
      <c r="P4988" s="29"/>
      <c r="R4988"/>
    </row>
    <row r="4989" spans="15:18" x14ac:dyDescent="0.25">
      <c r="O4989"/>
      <c r="P4989" s="29"/>
      <c r="R4989"/>
    </row>
    <row r="4990" spans="15:18" x14ac:dyDescent="0.25">
      <c r="O4990"/>
      <c r="P4990" s="29"/>
      <c r="R4990"/>
    </row>
    <row r="4991" spans="15:18" x14ac:dyDescent="0.25">
      <c r="O4991"/>
      <c r="P4991" s="29"/>
      <c r="R4991"/>
    </row>
    <row r="4992" spans="15:18" x14ac:dyDescent="0.25">
      <c r="O4992"/>
      <c r="P4992" s="29"/>
      <c r="R4992"/>
    </row>
    <row r="4993" spans="15:18" x14ac:dyDescent="0.25">
      <c r="O4993"/>
      <c r="P4993" s="29"/>
      <c r="R4993"/>
    </row>
    <row r="4994" spans="15:18" x14ac:dyDescent="0.25">
      <c r="O4994"/>
      <c r="P4994" s="29"/>
      <c r="R4994"/>
    </row>
    <row r="4995" spans="15:18" x14ac:dyDescent="0.25">
      <c r="O4995"/>
      <c r="P4995" s="29"/>
      <c r="R4995"/>
    </row>
    <row r="4996" spans="15:18" x14ac:dyDescent="0.25">
      <c r="O4996"/>
      <c r="P4996" s="29"/>
      <c r="R4996"/>
    </row>
    <row r="4997" spans="15:18" x14ac:dyDescent="0.25">
      <c r="O4997"/>
      <c r="P4997" s="29"/>
      <c r="R4997"/>
    </row>
    <row r="4998" spans="15:18" x14ac:dyDescent="0.25">
      <c r="O4998"/>
      <c r="P4998" s="29"/>
      <c r="R4998"/>
    </row>
    <row r="4999" spans="15:18" x14ac:dyDescent="0.25">
      <c r="O4999"/>
      <c r="P4999" s="29"/>
      <c r="R4999"/>
    </row>
    <row r="5000" spans="15:18" x14ac:dyDescent="0.25">
      <c r="O5000"/>
      <c r="P5000" s="29"/>
      <c r="R5000"/>
    </row>
    <row r="5001" spans="15:18" x14ac:dyDescent="0.25">
      <c r="O5001"/>
      <c r="P5001" s="29"/>
      <c r="R5001"/>
    </row>
    <row r="5002" spans="15:18" x14ac:dyDescent="0.25">
      <c r="O5002"/>
      <c r="P5002" s="29"/>
      <c r="R5002"/>
    </row>
    <row r="5003" spans="15:18" x14ac:dyDescent="0.25">
      <c r="O5003"/>
      <c r="P5003" s="29"/>
      <c r="R5003"/>
    </row>
    <row r="5004" spans="15:18" x14ac:dyDescent="0.25">
      <c r="O5004"/>
      <c r="P5004" s="29"/>
      <c r="R5004"/>
    </row>
    <row r="5005" spans="15:18" x14ac:dyDescent="0.25">
      <c r="O5005"/>
      <c r="P5005" s="29"/>
      <c r="R5005"/>
    </row>
    <row r="5006" spans="15:18" x14ac:dyDescent="0.25">
      <c r="O5006"/>
      <c r="P5006" s="29"/>
      <c r="R5006"/>
    </row>
    <row r="5007" spans="15:18" x14ac:dyDescent="0.25">
      <c r="O5007"/>
      <c r="P5007" s="29"/>
      <c r="R5007"/>
    </row>
    <row r="5008" spans="15:18" x14ac:dyDescent="0.25">
      <c r="O5008"/>
      <c r="P5008" s="29"/>
      <c r="R5008"/>
    </row>
    <row r="5009" spans="15:18" x14ac:dyDescent="0.25">
      <c r="O5009"/>
      <c r="P5009" s="29"/>
      <c r="R5009"/>
    </row>
    <row r="5010" spans="15:18" x14ac:dyDescent="0.25">
      <c r="O5010"/>
      <c r="P5010" s="29"/>
      <c r="R5010"/>
    </row>
    <row r="5011" spans="15:18" x14ac:dyDescent="0.25">
      <c r="O5011"/>
      <c r="P5011" s="29"/>
      <c r="R5011"/>
    </row>
    <row r="5012" spans="15:18" x14ac:dyDescent="0.25">
      <c r="O5012"/>
      <c r="P5012" s="29"/>
      <c r="R5012"/>
    </row>
    <row r="5013" spans="15:18" x14ac:dyDescent="0.25">
      <c r="O5013"/>
      <c r="P5013" s="29"/>
      <c r="R5013"/>
    </row>
    <row r="5014" spans="15:18" x14ac:dyDescent="0.25">
      <c r="O5014"/>
      <c r="P5014" s="29"/>
      <c r="R5014"/>
    </row>
    <row r="5015" spans="15:18" x14ac:dyDescent="0.25">
      <c r="O5015"/>
      <c r="P5015" s="29"/>
      <c r="R5015"/>
    </row>
    <row r="5016" spans="15:18" x14ac:dyDescent="0.25">
      <c r="O5016"/>
      <c r="P5016" s="29"/>
      <c r="R5016"/>
    </row>
    <row r="5017" spans="15:18" x14ac:dyDescent="0.25">
      <c r="O5017"/>
      <c r="P5017" s="29"/>
      <c r="R5017"/>
    </row>
    <row r="5018" spans="15:18" x14ac:dyDescent="0.25">
      <c r="O5018"/>
      <c r="P5018" s="29"/>
      <c r="R5018"/>
    </row>
    <row r="5019" spans="15:18" x14ac:dyDescent="0.25">
      <c r="O5019"/>
      <c r="P5019" s="29"/>
      <c r="R5019"/>
    </row>
    <row r="5020" spans="15:18" x14ac:dyDescent="0.25">
      <c r="O5020"/>
      <c r="P5020" s="29"/>
      <c r="R5020"/>
    </row>
    <row r="5021" spans="15:18" x14ac:dyDescent="0.25">
      <c r="O5021"/>
      <c r="P5021" s="29"/>
      <c r="R5021"/>
    </row>
    <row r="5022" spans="15:18" x14ac:dyDescent="0.25">
      <c r="O5022"/>
      <c r="P5022" s="29"/>
      <c r="R5022"/>
    </row>
    <row r="5023" spans="15:18" x14ac:dyDescent="0.25">
      <c r="O5023"/>
      <c r="P5023" s="29"/>
      <c r="R5023"/>
    </row>
    <row r="5024" spans="15:18" x14ac:dyDescent="0.25">
      <c r="O5024"/>
      <c r="P5024" s="29"/>
      <c r="R5024"/>
    </row>
    <row r="5025" spans="15:18" x14ac:dyDescent="0.25">
      <c r="O5025"/>
      <c r="P5025" s="29"/>
      <c r="R5025"/>
    </row>
    <row r="5026" spans="15:18" x14ac:dyDescent="0.25">
      <c r="O5026"/>
      <c r="P5026" s="29"/>
      <c r="R5026"/>
    </row>
    <row r="5027" spans="15:18" x14ac:dyDescent="0.25">
      <c r="O5027"/>
      <c r="P5027" s="29"/>
      <c r="R5027"/>
    </row>
    <row r="5028" spans="15:18" x14ac:dyDescent="0.25">
      <c r="O5028"/>
      <c r="P5028" s="29"/>
      <c r="R5028"/>
    </row>
    <row r="5029" spans="15:18" x14ac:dyDescent="0.25">
      <c r="O5029"/>
      <c r="P5029" s="29"/>
      <c r="R5029"/>
    </row>
    <row r="5030" spans="15:18" x14ac:dyDescent="0.25">
      <c r="O5030"/>
      <c r="P5030" s="29"/>
      <c r="R5030"/>
    </row>
    <row r="5031" spans="15:18" x14ac:dyDescent="0.25">
      <c r="O5031"/>
      <c r="P5031" s="29"/>
      <c r="R5031"/>
    </row>
    <row r="5032" spans="15:18" x14ac:dyDescent="0.25">
      <c r="O5032"/>
      <c r="P5032" s="29"/>
      <c r="R5032"/>
    </row>
    <row r="5033" spans="15:18" x14ac:dyDescent="0.25">
      <c r="O5033"/>
      <c r="P5033" s="29"/>
      <c r="R5033"/>
    </row>
    <row r="5034" spans="15:18" x14ac:dyDescent="0.25">
      <c r="O5034"/>
      <c r="P5034" s="29"/>
      <c r="R5034"/>
    </row>
    <row r="5035" spans="15:18" x14ac:dyDescent="0.25">
      <c r="O5035"/>
      <c r="P5035" s="29"/>
      <c r="R5035"/>
    </row>
    <row r="5036" spans="15:18" x14ac:dyDescent="0.25">
      <c r="O5036"/>
      <c r="P5036" s="29"/>
      <c r="R5036"/>
    </row>
    <row r="5037" spans="15:18" x14ac:dyDescent="0.25">
      <c r="O5037"/>
      <c r="P5037" s="29"/>
      <c r="R5037"/>
    </row>
    <row r="5038" spans="15:18" x14ac:dyDescent="0.25">
      <c r="O5038"/>
      <c r="P5038" s="29"/>
      <c r="R5038"/>
    </row>
    <row r="5039" spans="15:18" x14ac:dyDescent="0.25">
      <c r="O5039"/>
      <c r="P5039" s="29"/>
      <c r="R5039"/>
    </row>
    <row r="5040" spans="15:18" x14ac:dyDescent="0.25">
      <c r="O5040"/>
      <c r="P5040" s="29"/>
      <c r="R5040"/>
    </row>
    <row r="5041" spans="15:18" x14ac:dyDescent="0.25">
      <c r="O5041"/>
      <c r="P5041" s="29"/>
      <c r="R5041"/>
    </row>
    <row r="5042" spans="15:18" x14ac:dyDescent="0.25">
      <c r="O5042"/>
      <c r="P5042" s="29"/>
      <c r="R5042"/>
    </row>
    <row r="5043" spans="15:18" x14ac:dyDescent="0.25">
      <c r="O5043"/>
      <c r="P5043" s="29"/>
      <c r="R5043"/>
    </row>
    <row r="5044" spans="15:18" x14ac:dyDescent="0.25">
      <c r="O5044"/>
      <c r="P5044" s="29"/>
      <c r="R5044"/>
    </row>
    <row r="5045" spans="15:18" x14ac:dyDescent="0.25">
      <c r="O5045"/>
      <c r="P5045" s="29"/>
      <c r="R5045"/>
    </row>
    <row r="5046" spans="15:18" x14ac:dyDescent="0.25">
      <c r="O5046"/>
      <c r="P5046" s="29"/>
      <c r="R5046"/>
    </row>
    <row r="5047" spans="15:18" x14ac:dyDescent="0.25">
      <c r="O5047"/>
      <c r="P5047" s="29"/>
      <c r="R5047"/>
    </row>
    <row r="5048" spans="15:18" x14ac:dyDescent="0.25">
      <c r="O5048"/>
      <c r="P5048" s="29"/>
      <c r="R5048"/>
    </row>
    <row r="5049" spans="15:18" x14ac:dyDescent="0.25">
      <c r="O5049"/>
      <c r="P5049" s="29"/>
      <c r="R5049"/>
    </row>
    <row r="5050" spans="15:18" x14ac:dyDescent="0.25">
      <c r="O5050"/>
      <c r="P5050" s="29"/>
      <c r="R5050"/>
    </row>
    <row r="5051" spans="15:18" x14ac:dyDescent="0.25">
      <c r="O5051"/>
      <c r="P5051" s="29"/>
      <c r="R5051"/>
    </row>
    <row r="5052" spans="15:18" x14ac:dyDescent="0.25">
      <c r="O5052"/>
      <c r="P5052" s="29"/>
      <c r="R5052"/>
    </row>
    <row r="5053" spans="15:18" x14ac:dyDescent="0.25">
      <c r="O5053"/>
      <c r="P5053" s="29"/>
      <c r="R5053"/>
    </row>
    <row r="5054" spans="15:18" x14ac:dyDescent="0.25">
      <c r="O5054"/>
      <c r="P5054" s="29"/>
      <c r="R5054"/>
    </row>
    <row r="5055" spans="15:18" x14ac:dyDescent="0.25">
      <c r="O5055"/>
      <c r="P5055" s="29"/>
      <c r="R5055"/>
    </row>
    <row r="5056" spans="15:18" x14ac:dyDescent="0.25">
      <c r="O5056"/>
      <c r="P5056" s="29"/>
      <c r="R5056"/>
    </row>
    <row r="5057" spans="15:18" x14ac:dyDescent="0.25">
      <c r="O5057"/>
      <c r="P5057" s="29"/>
      <c r="R5057"/>
    </row>
    <row r="5058" spans="15:18" x14ac:dyDescent="0.25">
      <c r="O5058"/>
      <c r="P5058" s="29"/>
      <c r="R5058"/>
    </row>
    <row r="5059" spans="15:18" x14ac:dyDescent="0.25">
      <c r="O5059"/>
      <c r="P5059" s="29"/>
      <c r="R5059"/>
    </row>
    <row r="5060" spans="15:18" x14ac:dyDescent="0.25">
      <c r="O5060"/>
      <c r="P5060" s="29"/>
      <c r="R5060"/>
    </row>
    <row r="5061" spans="15:18" x14ac:dyDescent="0.25">
      <c r="O5061"/>
      <c r="P5061" s="29"/>
      <c r="R5061"/>
    </row>
    <row r="5062" spans="15:18" x14ac:dyDescent="0.25">
      <c r="O5062"/>
      <c r="P5062" s="29"/>
      <c r="R5062"/>
    </row>
    <row r="5063" spans="15:18" x14ac:dyDescent="0.25">
      <c r="O5063"/>
      <c r="P5063" s="29"/>
      <c r="R5063"/>
    </row>
    <row r="5064" spans="15:18" x14ac:dyDescent="0.25">
      <c r="O5064"/>
      <c r="P5064" s="29"/>
      <c r="R5064"/>
    </row>
    <row r="5065" spans="15:18" x14ac:dyDescent="0.25">
      <c r="O5065"/>
      <c r="P5065" s="29"/>
      <c r="R5065"/>
    </row>
    <row r="5066" spans="15:18" x14ac:dyDescent="0.25">
      <c r="O5066"/>
      <c r="P5066" s="29"/>
      <c r="R5066"/>
    </row>
    <row r="5067" spans="15:18" x14ac:dyDescent="0.25">
      <c r="O5067"/>
      <c r="P5067" s="29"/>
      <c r="R5067"/>
    </row>
    <row r="5068" spans="15:18" x14ac:dyDescent="0.25">
      <c r="O5068"/>
      <c r="P5068" s="29"/>
      <c r="R5068"/>
    </row>
    <row r="5069" spans="15:18" x14ac:dyDescent="0.25">
      <c r="O5069"/>
      <c r="P5069" s="29"/>
      <c r="R5069"/>
    </row>
    <row r="5070" spans="15:18" x14ac:dyDescent="0.25">
      <c r="O5070"/>
      <c r="P5070" s="29"/>
      <c r="R5070"/>
    </row>
    <row r="5071" spans="15:18" x14ac:dyDescent="0.25">
      <c r="O5071"/>
      <c r="P5071" s="29"/>
      <c r="R5071"/>
    </row>
    <row r="5072" spans="15:18" x14ac:dyDescent="0.25">
      <c r="O5072"/>
      <c r="P5072" s="29"/>
      <c r="R5072"/>
    </row>
    <row r="5073" spans="15:18" x14ac:dyDescent="0.25">
      <c r="O5073"/>
      <c r="P5073" s="29"/>
      <c r="R5073"/>
    </row>
    <row r="5074" spans="15:18" x14ac:dyDescent="0.25">
      <c r="O5074"/>
      <c r="P5074" s="29"/>
      <c r="R5074"/>
    </row>
    <row r="5075" spans="15:18" x14ac:dyDescent="0.25">
      <c r="O5075"/>
      <c r="P5075" s="29"/>
      <c r="R5075"/>
    </row>
    <row r="5076" spans="15:18" x14ac:dyDescent="0.25">
      <c r="O5076"/>
      <c r="P5076" s="29"/>
      <c r="R5076"/>
    </row>
    <row r="5077" spans="15:18" x14ac:dyDescent="0.25">
      <c r="O5077"/>
      <c r="P5077" s="29"/>
      <c r="R5077"/>
    </row>
    <row r="5078" spans="15:18" x14ac:dyDescent="0.25">
      <c r="O5078"/>
      <c r="P5078" s="29"/>
      <c r="R5078"/>
    </row>
    <row r="5079" spans="15:18" x14ac:dyDescent="0.25">
      <c r="O5079"/>
      <c r="P5079" s="29"/>
      <c r="R5079"/>
    </row>
    <row r="5080" spans="15:18" x14ac:dyDescent="0.25">
      <c r="O5080"/>
      <c r="P5080" s="29"/>
      <c r="R5080"/>
    </row>
    <row r="5081" spans="15:18" x14ac:dyDescent="0.25">
      <c r="O5081"/>
      <c r="P5081" s="29"/>
      <c r="R5081"/>
    </row>
    <row r="5082" spans="15:18" x14ac:dyDescent="0.25">
      <c r="O5082"/>
      <c r="P5082" s="29"/>
      <c r="R5082"/>
    </row>
    <row r="5083" spans="15:18" x14ac:dyDescent="0.25">
      <c r="O5083"/>
      <c r="P5083" s="29"/>
      <c r="R5083"/>
    </row>
    <row r="5084" spans="15:18" x14ac:dyDescent="0.25">
      <c r="O5084"/>
      <c r="P5084" s="29"/>
      <c r="R5084"/>
    </row>
    <row r="5085" spans="15:18" x14ac:dyDescent="0.25">
      <c r="O5085"/>
      <c r="P5085" s="29"/>
      <c r="R5085"/>
    </row>
    <row r="5086" spans="15:18" x14ac:dyDescent="0.25">
      <c r="O5086"/>
      <c r="P5086" s="29"/>
      <c r="R5086"/>
    </row>
    <row r="5087" spans="15:18" x14ac:dyDescent="0.25">
      <c r="O5087"/>
      <c r="P5087" s="29"/>
      <c r="R5087"/>
    </row>
    <row r="5088" spans="15:18" x14ac:dyDescent="0.25">
      <c r="O5088"/>
      <c r="P5088" s="29"/>
      <c r="R5088"/>
    </row>
    <row r="5089" spans="15:18" x14ac:dyDescent="0.25">
      <c r="O5089"/>
      <c r="P5089" s="29"/>
      <c r="R5089"/>
    </row>
    <row r="5090" spans="15:18" x14ac:dyDescent="0.25">
      <c r="O5090"/>
      <c r="P5090" s="29"/>
      <c r="R5090"/>
    </row>
    <row r="5091" spans="15:18" x14ac:dyDescent="0.25">
      <c r="O5091"/>
      <c r="P5091" s="29"/>
      <c r="R5091"/>
    </row>
    <row r="5092" spans="15:18" x14ac:dyDescent="0.25">
      <c r="O5092"/>
      <c r="P5092" s="29"/>
      <c r="R5092"/>
    </row>
    <row r="5093" spans="15:18" x14ac:dyDescent="0.25">
      <c r="O5093"/>
      <c r="P5093" s="29"/>
      <c r="R5093"/>
    </row>
    <row r="5094" spans="15:18" x14ac:dyDescent="0.25">
      <c r="O5094"/>
      <c r="P5094" s="29"/>
      <c r="R5094"/>
    </row>
    <row r="5095" spans="15:18" x14ac:dyDescent="0.25">
      <c r="O5095"/>
      <c r="P5095" s="29"/>
      <c r="R5095"/>
    </row>
    <row r="5096" spans="15:18" x14ac:dyDescent="0.25">
      <c r="O5096"/>
      <c r="P5096" s="29"/>
      <c r="R5096"/>
    </row>
    <row r="5097" spans="15:18" x14ac:dyDescent="0.25">
      <c r="O5097"/>
      <c r="P5097" s="29"/>
      <c r="R5097"/>
    </row>
    <row r="5098" spans="15:18" x14ac:dyDescent="0.25">
      <c r="O5098"/>
      <c r="P5098" s="29"/>
      <c r="R5098"/>
    </row>
    <row r="5099" spans="15:18" x14ac:dyDescent="0.25">
      <c r="O5099"/>
      <c r="P5099" s="29"/>
      <c r="R5099"/>
    </row>
    <row r="5100" spans="15:18" x14ac:dyDescent="0.25">
      <c r="O5100"/>
      <c r="P5100" s="29"/>
      <c r="R5100"/>
    </row>
    <row r="5101" spans="15:18" x14ac:dyDescent="0.25">
      <c r="O5101"/>
      <c r="P5101" s="29"/>
      <c r="R5101"/>
    </row>
    <row r="5102" spans="15:18" x14ac:dyDescent="0.25">
      <c r="O5102"/>
      <c r="P5102" s="29"/>
      <c r="R5102"/>
    </row>
    <row r="5103" spans="15:18" x14ac:dyDescent="0.25">
      <c r="O5103"/>
      <c r="P5103" s="29"/>
      <c r="R5103"/>
    </row>
    <row r="5104" spans="15:18" x14ac:dyDescent="0.25">
      <c r="O5104"/>
      <c r="P5104" s="29"/>
      <c r="R5104"/>
    </row>
    <row r="5105" spans="15:18" x14ac:dyDescent="0.25">
      <c r="O5105"/>
      <c r="P5105" s="29"/>
      <c r="R5105"/>
    </row>
    <row r="5106" spans="15:18" x14ac:dyDescent="0.25">
      <c r="O5106"/>
      <c r="P5106" s="29"/>
      <c r="R5106"/>
    </row>
    <row r="5107" spans="15:18" x14ac:dyDescent="0.25">
      <c r="O5107"/>
      <c r="P5107" s="29"/>
      <c r="R5107"/>
    </row>
    <row r="5108" spans="15:18" x14ac:dyDescent="0.25">
      <c r="O5108"/>
      <c r="P5108" s="29"/>
      <c r="R5108"/>
    </row>
    <row r="5109" spans="15:18" x14ac:dyDescent="0.25">
      <c r="O5109"/>
      <c r="P5109" s="29"/>
      <c r="R5109"/>
    </row>
    <row r="5110" spans="15:18" x14ac:dyDescent="0.25">
      <c r="O5110"/>
      <c r="P5110" s="29"/>
      <c r="R5110"/>
    </row>
    <row r="5111" spans="15:18" x14ac:dyDescent="0.25">
      <c r="O5111"/>
      <c r="P5111" s="29"/>
      <c r="R5111"/>
    </row>
    <row r="5112" spans="15:18" x14ac:dyDescent="0.25">
      <c r="O5112"/>
      <c r="P5112" s="29"/>
      <c r="R5112"/>
    </row>
    <row r="5113" spans="15:18" x14ac:dyDescent="0.25">
      <c r="O5113"/>
      <c r="P5113" s="29"/>
      <c r="R5113"/>
    </row>
    <row r="5114" spans="15:18" x14ac:dyDescent="0.25">
      <c r="O5114"/>
      <c r="P5114" s="29"/>
      <c r="R5114"/>
    </row>
    <row r="5115" spans="15:18" x14ac:dyDescent="0.25">
      <c r="O5115"/>
      <c r="P5115" s="29"/>
      <c r="R5115"/>
    </row>
    <row r="5116" spans="15:18" x14ac:dyDescent="0.25">
      <c r="O5116"/>
      <c r="P5116" s="29"/>
      <c r="R5116"/>
    </row>
    <row r="5117" spans="15:18" x14ac:dyDescent="0.25">
      <c r="O5117"/>
      <c r="P5117" s="29"/>
      <c r="R5117"/>
    </row>
    <row r="5118" spans="15:18" x14ac:dyDescent="0.25">
      <c r="O5118"/>
      <c r="P5118" s="29"/>
      <c r="R5118"/>
    </row>
    <row r="5119" spans="15:18" x14ac:dyDescent="0.25">
      <c r="O5119"/>
      <c r="P5119" s="29"/>
      <c r="R5119"/>
    </row>
    <row r="5120" spans="15:18" x14ac:dyDescent="0.25">
      <c r="O5120"/>
      <c r="P5120" s="29"/>
      <c r="R5120"/>
    </row>
    <row r="5121" spans="15:18" x14ac:dyDescent="0.25">
      <c r="O5121"/>
      <c r="P5121" s="29"/>
      <c r="R5121"/>
    </row>
    <row r="5122" spans="15:18" x14ac:dyDescent="0.25">
      <c r="O5122"/>
      <c r="P5122" s="29"/>
      <c r="R5122"/>
    </row>
    <row r="5123" spans="15:18" x14ac:dyDescent="0.25">
      <c r="O5123"/>
      <c r="P5123" s="29"/>
      <c r="R5123"/>
    </row>
    <row r="5124" spans="15:18" x14ac:dyDescent="0.25">
      <c r="O5124"/>
      <c r="P5124" s="29"/>
      <c r="R5124"/>
    </row>
    <row r="5125" spans="15:18" x14ac:dyDescent="0.25">
      <c r="O5125"/>
      <c r="P5125" s="29"/>
      <c r="R5125"/>
    </row>
    <row r="5126" spans="15:18" x14ac:dyDescent="0.25">
      <c r="O5126"/>
      <c r="P5126" s="29"/>
      <c r="R5126"/>
    </row>
    <row r="5127" spans="15:18" x14ac:dyDescent="0.25">
      <c r="O5127"/>
      <c r="P5127" s="29"/>
      <c r="R5127"/>
    </row>
    <row r="5128" spans="15:18" x14ac:dyDescent="0.25">
      <c r="O5128"/>
      <c r="P5128" s="29"/>
      <c r="R5128"/>
    </row>
    <row r="5129" spans="15:18" x14ac:dyDescent="0.25">
      <c r="O5129"/>
      <c r="P5129" s="29"/>
      <c r="R5129"/>
    </row>
    <row r="5130" spans="15:18" x14ac:dyDescent="0.25">
      <c r="O5130"/>
      <c r="P5130" s="29"/>
      <c r="R5130"/>
    </row>
    <row r="5131" spans="15:18" x14ac:dyDescent="0.25">
      <c r="O5131"/>
      <c r="P5131" s="29"/>
      <c r="R5131"/>
    </row>
    <row r="5132" spans="15:18" x14ac:dyDescent="0.25">
      <c r="O5132"/>
      <c r="P5132" s="29"/>
      <c r="R5132"/>
    </row>
    <row r="5133" spans="15:18" x14ac:dyDescent="0.25">
      <c r="O5133"/>
      <c r="P5133" s="29"/>
      <c r="R5133"/>
    </row>
    <row r="5134" spans="15:18" x14ac:dyDescent="0.25">
      <c r="O5134"/>
      <c r="P5134" s="29"/>
      <c r="R5134"/>
    </row>
    <row r="5135" spans="15:18" x14ac:dyDescent="0.25">
      <c r="O5135"/>
      <c r="P5135" s="29"/>
      <c r="R5135"/>
    </row>
    <row r="5136" spans="15:18" x14ac:dyDescent="0.25">
      <c r="O5136"/>
      <c r="P5136" s="29"/>
      <c r="R5136"/>
    </row>
    <row r="5137" spans="15:18" x14ac:dyDescent="0.25">
      <c r="O5137"/>
      <c r="P5137" s="29"/>
      <c r="R5137"/>
    </row>
    <row r="5138" spans="15:18" x14ac:dyDescent="0.25">
      <c r="O5138"/>
      <c r="P5138" s="29"/>
      <c r="R5138"/>
    </row>
    <row r="5139" spans="15:18" x14ac:dyDescent="0.25">
      <c r="O5139"/>
      <c r="P5139" s="29"/>
      <c r="R5139"/>
    </row>
    <row r="5140" spans="15:18" x14ac:dyDescent="0.25">
      <c r="O5140"/>
      <c r="P5140" s="29"/>
      <c r="R5140"/>
    </row>
    <row r="5141" spans="15:18" x14ac:dyDescent="0.25">
      <c r="O5141"/>
      <c r="P5141" s="29"/>
      <c r="R5141"/>
    </row>
    <row r="5142" spans="15:18" x14ac:dyDescent="0.25">
      <c r="O5142"/>
      <c r="P5142" s="29"/>
      <c r="R5142"/>
    </row>
    <row r="5143" spans="15:18" x14ac:dyDescent="0.25">
      <c r="O5143"/>
      <c r="P5143" s="29"/>
      <c r="R5143"/>
    </row>
    <row r="5144" spans="15:18" x14ac:dyDescent="0.25">
      <c r="O5144"/>
      <c r="P5144" s="29"/>
      <c r="R5144"/>
    </row>
    <row r="5145" spans="15:18" x14ac:dyDescent="0.25">
      <c r="O5145"/>
      <c r="P5145" s="29"/>
      <c r="R5145"/>
    </row>
    <row r="5146" spans="15:18" x14ac:dyDescent="0.25">
      <c r="O5146"/>
      <c r="P5146" s="29"/>
      <c r="R5146"/>
    </row>
    <row r="5147" spans="15:18" x14ac:dyDescent="0.25">
      <c r="O5147"/>
      <c r="P5147" s="29"/>
      <c r="R5147"/>
    </row>
    <row r="5148" spans="15:18" x14ac:dyDescent="0.25">
      <c r="O5148"/>
      <c r="P5148" s="29"/>
      <c r="R5148"/>
    </row>
    <row r="5149" spans="15:18" x14ac:dyDescent="0.25">
      <c r="O5149"/>
      <c r="P5149" s="29"/>
      <c r="R5149"/>
    </row>
    <row r="5150" spans="15:18" x14ac:dyDescent="0.25">
      <c r="O5150"/>
      <c r="P5150" s="29"/>
      <c r="R5150"/>
    </row>
    <row r="5151" spans="15:18" x14ac:dyDescent="0.25">
      <c r="O5151"/>
      <c r="P5151" s="29"/>
      <c r="R5151"/>
    </row>
    <row r="5152" spans="15:18" x14ac:dyDescent="0.25">
      <c r="O5152"/>
      <c r="P5152" s="29"/>
      <c r="R5152"/>
    </row>
    <row r="5153" spans="15:18" x14ac:dyDescent="0.25">
      <c r="O5153"/>
      <c r="P5153" s="29"/>
      <c r="R5153"/>
    </row>
    <row r="5154" spans="15:18" x14ac:dyDescent="0.25">
      <c r="O5154"/>
      <c r="P5154" s="29"/>
      <c r="R5154"/>
    </row>
    <row r="5155" spans="15:18" x14ac:dyDescent="0.25">
      <c r="O5155"/>
      <c r="P5155" s="29"/>
      <c r="R5155"/>
    </row>
    <row r="5156" spans="15:18" x14ac:dyDescent="0.25">
      <c r="O5156"/>
      <c r="P5156" s="29"/>
      <c r="R5156"/>
    </row>
    <row r="5157" spans="15:18" x14ac:dyDescent="0.25">
      <c r="O5157"/>
      <c r="P5157" s="29"/>
      <c r="R5157"/>
    </row>
    <row r="5158" spans="15:18" x14ac:dyDescent="0.25">
      <c r="O5158"/>
      <c r="P5158" s="29"/>
      <c r="R5158"/>
    </row>
    <row r="5159" spans="15:18" x14ac:dyDescent="0.25">
      <c r="O5159"/>
      <c r="P5159" s="29"/>
      <c r="R5159"/>
    </row>
    <row r="5160" spans="15:18" x14ac:dyDescent="0.25">
      <c r="O5160"/>
      <c r="P5160" s="29"/>
      <c r="R5160"/>
    </row>
    <row r="5161" spans="15:18" x14ac:dyDescent="0.25">
      <c r="O5161"/>
      <c r="P5161" s="29"/>
      <c r="R5161"/>
    </row>
    <row r="5162" spans="15:18" x14ac:dyDescent="0.25">
      <c r="O5162"/>
      <c r="P5162" s="29"/>
      <c r="R5162"/>
    </row>
    <row r="5163" spans="15:18" x14ac:dyDescent="0.25">
      <c r="O5163"/>
      <c r="P5163" s="29"/>
      <c r="R5163"/>
    </row>
    <row r="5164" spans="15:18" x14ac:dyDescent="0.25">
      <c r="O5164"/>
      <c r="P5164" s="29"/>
      <c r="R5164"/>
    </row>
    <row r="5165" spans="15:18" x14ac:dyDescent="0.25">
      <c r="O5165"/>
      <c r="P5165" s="29"/>
      <c r="R5165"/>
    </row>
    <row r="5166" spans="15:18" x14ac:dyDescent="0.25">
      <c r="O5166"/>
      <c r="P5166" s="29"/>
      <c r="R5166"/>
    </row>
    <row r="5167" spans="15:18" x14ac:dyDescent="0.25">
      <c r="O5167"/>
      <c r="P5167" s="29"/>
      <c r="R5167"/>
    </row>
    <row r="5168" spans="15:18" x14ac:dyDescent="0.25">
      <c r="O5168"/>
      <c r="P5168" s="29"/>
      <c r="R5168"/>
    </row>
    <row r="5169" spans="15:18" x14ac:dyDescent="0.25">
      <c r="O5169"/>
      <c r="P5169" s="29"/>
      <c r="R5169"/>
    </row>
    <row r="5170" spans="15:18" x14ac:dyDescent="0.25">
      <c r="O5170"/>
      <c r="P5170" s="29"/>
      <c r="R5170"/>
    </row>
    <row r="5171" spans="15:18" x14ac:dyDescent="0.25">
      <c r="O5171"/>
      <c r="P5171" s="29"/>
      <c r="R5171"/>
    </row>
    <row r="5172" spans="15:18" x14ac:dyDescent="0.25">
      <c r="O5172"/>
      <c r="P5172" s="29"/>
      <c r="R5172"/>
    </row>
    <row r="5173" spans="15:18" x14ac:dyDescent="0.25">
      <c r="O5173"/>
      <c r="P5173" s="29"/>
      <c r="R5173"/>
    </row>
    <row r="5174" spans="15:18" x14ac:dyDescent="0.25">
      <c r="O5174"/>
      <c r="P5174" s="29"/>
      <c r="R5174"/>
    </row>
    <row r="5175" spans="15:18" x14ac:dyDescent="0.25">
      <c r="O5175"/>
      <c r="P5175" s="29"/>
      <c r="R5175"/>
    </row>
    <row r="5176" spans="15:18" x14ac:dyDescent="0.25">
      <c r="O5176"/>
      <c r="P5176" s="29"/>
      <c r="R5176"/>
    </row>
    <row r="5177" spans="15:18" x14ac:dyDescent="0.25">
      <c r="O5177"/>
      <c r="P5177" s="29"/>
      <c r="R5177"/>
    </row>
    <row r="5178" spans="15:18" x14ac:dyDescent="0.25">
      <c r="O5178"/>
      <c r="P5178" s="29"/>
      <c r="R5178"/>
    </row>
    <row r="5179" spans="15:18" x14ac:dyDescent="0.25">
      <c r="O5179"/>
      <c r="P5179" s="29"/>
      <c r="R5179"/>
    </row>
    <row r="5180" spans="15:18" x14ac:dyDescent="0.25">
      <c r="O5180"/>
      <c r="P5180" s="29"/>
      <c r="R5180"/>
    </row>
    <row r="5181" spans="15:18" x14ac:dyDescent="0.25">
      <c r="O5181"/>
      <c r="P5181" s="29"/>
      <c r="R5181"/>
    </row>
    <row r="5182" spans="15:18" x14ac:dyDescent="0.25">
      <c r="O5182"/>
      <c r="P5182" s="29"/>
      <c r="R5182"/>
    </row>
    <row r="5183" spans="15:18" x14ac:dyDescent="0.25">
      <c r="O5183"/>
      <c r="P5183" s="29"/>
      <c r="R5183"/>
    </row>
    <row r="5184" spans="15:18" x14ac:dyDescent="0.25">
      <c r="O5184"/>
      <c r="P5184" s="29"/>
      <c r="R5184"/>
    </row>
    <row r="5185" spans="15:18" x14ac:dyDescent="0.25">
      <c r="O5185"/>
      <c r="P5185" s="29"/>
      <c r="R5185"/>
    </row>
    <row r="5186" spans="15:18" x14ac:dyDescent="0.25">
      <c r="O5186"/>
      <c r="P5186" s="29"/>
      <c r="R5186"/>
    </row>
    <row r="5187" spans="15:18" x14ac:dyDescent="0.25">
      <c r="O5187"/>
      <c r="P5187" s="29"/>
      <c r="R5187"/>
    </row>
    <row r="5188" spans="15:18" x14ac:dyDescent="0.25">
      <c r="O5188"/>
      <c r="P5188" s="29"/>
      <c r="R5188"/>
    </row>
    <row r="5189" spans="15:18" x14ac:dyDescent="0.25">
      <c r="O5189"/>
      <c r="P5189" s="29"/>
      <c r="R5189"/>
    </row>
    <row r="5190" spans="15:18" x14ac:dyDescent="0.25">
      <c r="O5190"/>
      <c r="P5190" s="29"/>
      <c r="R5190"/>
    </row>
    <row r="5191" spans="15:18" x14ac:dyDescent="0.25">
      <c r="O5191"/>
      <c r="P5191" s="29"/>
      <c r="R5191"/>
    </row>
    <row r="5192" spans="15:18" x14ac:dyDescent="0.25">
      <c r="O5192"/>
      <c r="P5192" s="29"/>
      <c r="R5192"/>
    </row>
    <row r="5193" spans="15:18" x14ac:dyDescent="0.25">
      <c r="O5193"/>
      <c r="P5193" s="29"/>
      <c r="R5193"/>
    </row>
    <row r="5194" spans="15:18" x14ac:dyDescent="0.25">
      <c r="O5194"/>
      <c r="P5194" s="29"/>
      <c r="R5194"/>
    </row>
    <row r="5195" spans="15:18" x14ac:dyDescent="0.25">
      <c r="O5195"/>
      <c r="P5195" s="29"/>
      <c r="R5195"/>
    </row>
    <row r="5196" spans="15:18" x14ac:dyDescent="0.25">
      <c r="O5196"/>
      <c r="P5196" s="29"/>
      <c r="R5196"/>
    </row>
    <row r="5197" spans="15:18" x14ac:dyDescent="0.25">
      <c r="O5197"/>
      <c r="P5197" s="29"/>
      <c r="R5197"/>
    </row>
    <row r="5198" spans="15:18" x14ac:dyDescent="0.25">
      <c r="O5198"/>
      <c r="P5198" s="29"/>
      <c r="R5198"/>
    </row>
    <row r="5199" spans="15:18" x14ac:dyDescent="0.25">
      <c r="O5199"/>
      <c r="P5199" s="29"/>
      <c r="R5199"/>
    </row>
    <row r="5200" spans="15:18" x14ac:dyDescent="0.25">
      <c r="O5200"/>
      <c r="P5200" s="29"/>
      <c r="R5200"/>
    </row>
    <row r="5201" spans="15:18" x14ac:dyDescent="0.25">
      <c r="O5201"/>
      <c r="P5201" s="29"/>
      <c r="R5201"/>
    </row>
    <row r="5202" spans="15:18" x14ac:dyDescent="0.25">
      <c r="O5202"/>
      <c r="P5202" s="29"/>
      <c r="R5202"/>
    </row>
    <row r="5203" spans="15:18" x14ac:dyDescent="0.25">
      <c r="O5203"/>
      <c r="P5203" s="29"/>
      <c r="R5203"/>
    </row>
    <row r="5204" spans="15:18" x14ac:dyDescent="0.25">
      <c r="O5204"/>
      <c r="P5204" s="29"/>
      <c r="R5204"/>
    </row>
    <row r="5205" spans="15:18" x14ac:dyDescent="0.25">
      <c r="O5205"/>
      <c r="P5205" s="29"/>
      <c r="R5205"/>
    </row>
    <row r="5206" spans="15:18" x14ac:dyDescent="0.25">
      <c r="O5206"/>
      <c r="P5206" s="29"/>
      <c r="R5206"/>
    </row>
    <row r="5207" spans="15:18" x14ac:dyDescent="0.25">
      <c r="O5207"/>
      <c r="P5207" s="29"/>
      <c r="R5207"/>
    </row>
    <row r="5208" spans="15:18" x14ac:dyDescent="0.25">
      <c r="O5208"/>
      <c r="P5208" s="29"/>
      <c r="R5208"/>
    </row>
    <row r="5209" spans="15:18" x14ac:dyDescent="0.25">
      <c r="O5209"/>
      <c r="P5209" s="29"/>
      <c r="R5209"/>
    </row>
    <row r="5210" spans="15:18" x14ac:dyDescent="0.25">
      <c r="O5210"/>
      <c r="P5210" s="29"/>
      <c r="R5210"/>
    </row>
    <row r="5211" spans="15:18" x14ac:dyDescent="0.25">
      <c r="O5211"/>
      <c r="P5211" s="29"/>
      <c r="R5211"/>
    </row>
    <row r="5212" spans="15:18" x14ac:dyDescent="0.25">
      <c r="O5212"/>
      <c r="P5212" s="29"/>
      <c r="R5212"/>
    </row>
    <row r="5213" spans="15:18" x14ac:dyDescent="0.25">
      <c r="O5213"/>
      <c r="P5213" s="29"/>
      <c r="R5213"/>
    </row>
    <row r="5214" spans="15:18" x14ac:dyDescent="0.25">
      <c r="O5214"/>
      <c r="P5214" s="29"/>
      <c r="R5214"/>
    </row>
    <row r="5215" spans="15:18" x14ac:dyDescent="0.25">
      <c r="O5215"/>
      <c r="P5215" s="29"/>
      <c r="R5215"/>
    </row>
    <row r="5216" spans="15:18" x14ac:dyDescent="0.25">
      <c r="O5216"/>
      <c r="P5216" s="29"/>
      <c r="R5216"/>
    </row>
    <row r="5217" spans="15:18" x14ac:dyDescent="0.25">
      <c r="O5217"/>
      <c r="P5217" s="29"/>
      <c r="R5217"/>
    </row>
    <row r="5218" spans="15:18" x14ac:dyDescent="0.25">
      <c r="O5218"/>
      <c r="P5218" s="29"/>
      <c r="R5218"/>
    </row>
    <row r="5219" spans="15:18" x14ac:dyDescent="0.25">
      <c r="O5219"/>
      <c r="P5219" s="29"/>
      <c r="R5219"/>
    </row>
    <row r="5220" spans="15:18" x14ac:dyDescent="0.25">
      <c r="O5220"/>
      <c r="P5220" s="29"/>
      <c r="R5220"/>
    </row>
    <row r="5221" spans="15:18" x14ac:dyDescent="0.25">
      <c r="O5221"/>
      <c r="P5221" s="29"/>
      <c r="R5221"/>
    </row>
    <row r="5222" spans="15:18" x14ac:dyDescent="0.25">
      <c r="O5222"/>
      <c r="P5222" s="29"/>
      <c r="R5222"/>
    </row>
    <row r="5223" spans="15:18" x14ac:dyDescent="0.25">
      <c r="O5223"/>
      <c r="P5223" s="29"/>
      <c r="R5223"/>
    </row>
    <row r="5224" spans="15:18" x14ac:dyDescent="0.25">
      <c r="O5224"/>
      <c r="P5224" s="29"/>
      <c r="R5224"/>
    </row>
    <row r="5225" spans="15:18" x14ac:dyDescent="0.25">
      <c r="O5225"/>
      <c r="P5225" s="29"/>
      <c r="R5225"/>
    </row>
    <row r="5226" spans="15:18" x14ac:dyDescent="0.25">
      <c r="O5226"/>
      <c r="P5226" s="29"/>
      <c r="R5226"/>
    </row>
    <row r="5227" spans="15:18" x14ac:dyDescent="0.25">
      <c r="O5227"/>
      <c r="P5227" s="29"/>
      <c r="R5227"/>
    </row>
    <row r="5228" spans="15:18" x14ac:dyDescent="0.25">
      <c r="O5228"/>
      <c r="P5228" s="29"/>
      <c r="R5228"/>
    </row>
    <row r="5229" spans="15:18" x14ac:dyDescent="0.25">
      <c r="O5229"/>
      <c r="P5229" s="29"/>
      <c r="R5229"/>
    </row>
    <row r="5230" spans="15:18" x14ac:dyDescent="0.25">
      <c r="O5230"/>
      <c r="P5230" s="29"/>
      <c r="R5230"/>
    </row>
    <row r="5231" spans="15:18" x14ac:dyDescent="0.25">
      <c r="O5231"/>
      <c r="P5231" s="29"/>
      <c r="R5231"/>
    </row>
    <row r="5232" spans="15:18" x14ac:dyDescent="0.25">
      <c r="O5232"/>
      <c r="P5232" s="29"/>
      <c r="R5232"/>
    </row>
    <row r="5233" spans="15:18" x14ac:dyDescent="0.25">
      <c r="O5233"/>
      <c r="P5233" s="29"/>
      <c r="R5233"/>
    </row>
    <row r="5234" spans="15:18" x14ac:dyDescent="0.25">
      <c r="O5234"/>
      <c r="P5234" s="29"/>
      <c r="R5234"/>
    </row>
    <row r="5235" spans="15:18" x14ac:dyDescent="0.25">
      <c r="O5235"/>
      <c r="P5235" s="29"/>
      <c r="R5235"/>
    </row>
    <row r="5236" spans="15:18" x14ac:dyDescent="0.25">
      <c r="O5236"/>
      <c r="P5236" s="29"/>
      <c r="R5236"/>
    </row>
    <row r="5237" spans="15:18" x14ac:dyDescent="0.25">
      <c r="O5237"/>
      <c r="P5237" s="29"/>
      <c r="R5237"/>
    </row>
    <row r="5238" spans="15:18" x14ac:dyDescent="0.25">
      <c r="O5238"/>
      <c r="P5238" s="29"/>
      <c r="R5238"/>
    </row>
    <row r="5239" spans="15:18" x14ac:dyDescent="0.25">
      <c r="O5239"/>
      <c r="P5239" s="29"/>
      <c r="R5239"/>
    </row>
    <row r="5240" spans="15:18" x14ac:dyDescent="0.25">
      <c r="O5240"/>
      <c r="P5240" s="29"/>
      <c r="R5240"/>
    </row>
    <row r="5241" spans="15:18" x14ac:dyDescent="0.25">
      <c r="O5241"/>
      <c r="P5241" s="29"/>
      <c r="R5241"/>
    </row>
    <row r="5242" spans="15:18" x14ac:dyDescent="0.25">
      <c r="O5242"/>
      <c r="P5242" s="29"/>
      <c r="R5242"/>
    </row>
    <row r="5243" spans="15:18" x14ac:dyDescent="0.25">
      <c r="O5243"/>
      <c r="P5243" s="29"/>
      <c r="R5243"/>
    </row>
    <row r="5244" spans="15:18" x14ac:dyDescent="0.25">
      <c r="O5244"/>
      <c r="P5244" s="29"/>
      <c r="R5244"/>
    </row>
    <row r="5245" spans="15:18" x14ac:dyDescent="0.25">
      <c r="O5245"/>
      <c r="P5245" s="29"/>
      <c r="R5245"/>
    </row>
    <row r="5246" spans="15:18" x14ac:dyDescent="0.25">
      <c r="O5246"/>
      <c r="P5246" s="29"/>
      <c r="R5246"/>
    </row>
    <row r="5247" spans="15:18" x14ac:dyDescent="0.25">
      <c r="O5247"/>
      <c r="P5247" s="29"/>
      <c r="R5247"/>
    </row>
    <row r="5248" spans="15:18" x14ac:dyDescent="0.25">
      <c r="O5248"/>
      <c r="P5248" s="29"/>
      <c r="R5248"/>
    </row>
    <row r="5249" spans="15:18" x14ac:dyDescent="0.25">
      <c r="O5249"/>
      <c r="P5249" s="29"/>
      <c r="R5249"/>
    </row>
    <row r="5250" spans="15:18" x14ac:dyDescent="0.25">
      <c r="O5250"/>
      <c r="P5250" s="29"/>
      <c r="R5250"/>
    </row>
    <row r="5251" spans="15:18" x14ac:dyDescent="0.25">
      <c r="O5251"/>
      <c r="P5251" s="29"/>
      <c r="R5251"/>
    </row>
    <row r="5252" spans="15:18" x14ac:dyDescent="0.25">
      <c r="O5252"/>
      <c r="P5252" s="29"/>
      <c r="R5252"/>
    </row>
    <row r="5253" spans="15:18" x14ac:dyDescent="0.25">
      <c r="O5253"/>
      <c r="P5253" s="29"/>
      <c r="R5253"/>
    </row>
    <row r="5254" spans="15:18" x14ac:dyDescent="0.25">
      <c r="O5254"/>
      <c r="P5254" s="29"/>
      <c r="R5254"/>
    </row>
    <row r="5255" spans="15:18" x14ac:dyDescent="0.25">
      <c r="O5255"/>
      <c r="P5255" s="29"/>
      <c r="R5255"/>
    </row>
    <row r="5256" spans="15:18" x14ac:dyDescent="0.25">
      <c r="O5256"/>
      <c r="P5256" s="29"/>
      <c r="R5256"/>
    </row>
    <row r="5257" spans="15:18" x14ac:dyDescent="0.25">
      <c r="O5257"/>
      <c r="P5257" s="29"/>
      <c r="R5257"/>
    </row>
    <row r="5258" spans="15:18" x14ac:dyDescent="0.25">
      <c r="O5258"/>
      <c r="P5258" s="29"/>
      <c r="R5258"/>
    </row>
    <row r="5259" spans="15:18" x14ac:dyDescent="0.25">
      <c r="O5259"/>
      <c r="P5259" s="29"/>
      <c r="R5259"/>
    </row>
    <row r="5260" spans="15:18" x14ac:dyDescent="0.25">
      <c r="O5260"/>
      <c r="P5260" s="29"/>
      <c r="R5260"/>
    </row>
    <row r="5261" spans="15:18" x14ac:dyDescent="0.25">
      <c r="O5261"/>
      <c r="P5261" s="29"/>
      <c r="R5261"/>
    </row>
    <row r="5262" spans="15:18" x14ac:dyDescent="0.25">
      <c r="O5262"/>
      <c r="P5262" s="29"/>
      <c r="R5262"/>
    </row>
    <row r="5263" spans="15:18" x14ac:dyDescent="0.25">
      <c r="O5263"/>
      <c r="P5263" s="29"/>
      <c r="R5263"/>
    </row>
    <row r="5264" spans="15:18" x14ac:dyDescent="0.25">
      <c r="O5264"/>
      <c r="P5264" s="29"/>
      <c r="R5264"/>
    </row>
    <row r="5265" spans="15:18" x14ac:dyDescent="0.25">
      <c r="O5265"/>
      <c r="P5265" s="29"/>
      <c r="R5265"/>
    </row>
    <row r="5266" spans="15:18" x14ac:dyDescent="0.25">
      <c r="O5266"/>
      <c r="P5266" s="29"/>
      <c r="R5266"/>
    </row>
    <row r="5267" spans="15:18" x14ac:dyDescent="0.25">
      <c r="O5267"/>
      <c r="P5267" s="29"/>
      <c r="R5267"/>
    </row>
    <row r="5268" spans="15:18" x14ac:dyDescent="0.25">
      <c r="O5268"/>
      <c r="P5268" s="29"/>
      <c r="R5268"/>
    </row>
    <row r="5269" spans="15:18" x14ac:dyDescent="0.25">
      <c r="O5269"/>
      <c r="P5269" s="29"/>
      <c r="R5269"/>
    </row>
    <row r="5270" spans="15:18" x14ac:dyDescent="0.25">
      <c r="O5270"/>
      <c r="P5270" s="29"/>
      <c r="R5270"/>
    </row>
    <row r="5271" spans="15:18" x14ac:dyDescent="0.25">
      <c r="O5271"/>
      <c r="P5271" s="29"/>
      <c r="R5271"/>
    </row>
    <row r="5272" spans="15:18" x14ac:dyDescent="0.25">
      <c r="O5272"/>
      <c r="P5272" s="29"/>
      <c r="R5272"/>
    </row>
    <row r="5273" spans="15:18" x14ac:dyDescent="0.25">
      <c r="O5273"/>
      <c r="P5273" s="29"/>
      <c r="R5273"/>
    </row>
    <row r="5274" spans="15:18" x14ac:dyDescent="0.25">
      <c r="O5274"/>
      <c r="P5274" s="29"/>
      <c r="R5274"/>
    </row>
    <row r="5275" spans="15:18" x14ac:dyDescent="0.25">
      <c r="O5275"/>
      <c r="P5275" s="29"/>
      <c r="R5275"/>
    </row>
    <row r="5276" spans="15:18" x14ac:dyDescent="0.25">
      <c r="O5276"/>
      <c r="P5276" s="29"/>
      <c r="R5276"/>
    </row>
    <row r="5277" spans="15:18" x14ac:dyDescent="0.25">
      <c r="O5277"/>
      <c r="P5277" s="29"/>
      <c r="R5277"/>
    </row>
    <row r="5278" spans="15:18" x14ac:dyDescent="0.25">
      <c r="O5278"/>
      <c r="P5278" s="29"/>
      <c r="R5278"/>
    </row>
    <row r="5279" spans="15:18" x14ac:dyDescent="0.25">
      <c r="O5279"/>
      <c r="P5279" s="29"/>
      <c r="R5279"/>
    </row>
    <row r="5280" spans="15:18" x14ac:dyDescent="0.25">
      <c r="O5280"/>
      <c r="P5280" s="29"/>
      <c r="R5280"/>
    </row>
    <row r="5281" spans="15:18" x14ac:dyDescent="0.25">
      <c r="O5281"/>
      <c r="P5281" s="29"/>
      <c r="R5281"/>
    </row>
    <row r="5282" spans="15:18" x14ac:dyDescent="0.25">
      <c r="O5282"/>
      <c r="P5282" s="29"/>
      <c r="R5282"/>
    </row>
    <row r="5283" spans="15:18" x14ac:dyDescent="0.25">
      <c r="O5283"/>
      <c r="P5283" s="29"/>
      <c r="R5283"/>
    </row>
    <row r="5284" spans="15:18" x14ac:dyDescent="0.25">
      <c r="O5284"/>
      <c r="P5284" s="29"/>
      <c r="R5284"/>
    </row>
    <row r="5285" spans="15:18" x14ac:dyDescent="0.25">
      <c r="O5285"/>
      <c r="P5285" s="29"/>
      <c r="R5285"/>
    </row>
    <row r="5286" spans="15:18" x14ac:dyDescent="0.25">
      <c r="O5286"/>
      <c r="P5286" s="29"/>
      <c r="R5286"/>
    </row>
    <row r="5287" spans="15:18" x14ac:dyDescent="0.25">
      <c r="O5287"/>
      <c r="P5287" s="29"/>
      <c r="R5287"/>
    </row>
    <row r="5288" spans="15:18" x14ac:dyDescent="0.25">
      <c r="O5288"/>
      <c r="P5288" s="29"/>
      <c r="R5288"/>
    </row>
    <row r="5289" spans="15:18" x14ac:dyDescent="0.25">
      <c r="O5289"/>
      <c r="P5289" s="29"/>
      <c r="R5289"/>
    </row>
    <row r="5290" spans="15:18" x14ac:dyDescent="0.25">
      <c r="O5290"/>
      <c r="P5290" s="29"/>
      <c r="R5290"/>
    </row>
    <row r="5291" spans="15:18" x14ac:dyDescent="0.25">
      <c r="O5291"/>
      <c r="P5291" s="29"/>
      <c r="R5291"/>
    </row>
    <row r="5292" spans="15:18" x14ac:dyDescent="0.25">
      <c r="O5292"/>
      <c r="P5292" s="29"/>
      <c r="R5292"/>
    </row>
    <row r="5293" spans="15:18" x14ac:dyDescent="0.25">
      <c r="O5293"/>
      <c r="P5293" s="29"/>
      <c r="R5293"/>
    </row>
    <row r="5294" spans="15:18" x14ac:dyDescent="0.25">
      <c r="O5294"/>
      <c r="P5294" s="29"/>
      <c r="R5294"/>
    </row>
    <row r="5295" spans="15:18" x14ac:dyDescent="0.25">
      <c r="O5295"/>
      <c r="P5295" s="29"/>
      <c r="R5295"/>
    </row>
    <row r="5296" spans="15:18" x14ac:dyDescent="0.25">
      <c r="O5296"/>
      <c r="P5296" s="29"/>
      <c r="R5296"/>
    </row>
    <row r="5297" spans="15:18" x14ac:dyDescent="0.25">
      <c r="O5297"/>
      <c r="P5297" s="29"/>
      <c r="R5297"/>
    </row>
    <row r="5298" spans="15:18" x14ac:dyDescent="0.25">
      <c r="O5298"/>
      <c r="P5298" s="29"/>
      <c r="R5298"/>
    </row>
    <row r="5299" spans="15:18" x14ac:dyDescent="0.25">
      <c r="O5299"/>
      <c r="P5299" s="29"/>
      <c r="R5299"/>
    </row>
    <row r="5300" spans="15:18" x14ac:dyDescent="0.25">
      <c r="O5300"/>
      <c r="P5300" s="29"/>
      <c r="R5300"/>
    </row>
    <row r="5301" spans="15:18" x14ac:dyDescent="0.25">
      <c r="O5301"/>
      <c r="P5301" s="29"/>
      <c r="R5301"/>
    </row>
    <row r="5302" spans="15:18" x14ac:dyDescent="0.25">
      <c r="O5302"/>
      <c r="P5302" s="29"/>
      <c r="R5302"/>
    </row>
    <row r="5303" spans="15:18" x14ac:dyDescent="0.25">
      <c r="O5303"/>
      <c r="P5303" s="29"/>
      <c r="R5303"/>
    </row>
    <row r="5304" spans="15:18" x14ac:dyDescent="0.25">
      <c r="O5304"/>
      <c r="P5304" s="29"/>
      <c r="R5304"/>
    </row>
    <row r="5305" spans="15:18" x14ac:dyDescent="0.25">
      <c r="O5305"/>
      <c r="P5305" s="29"/>
      <c r="R5305"/>
    </row>
    <row r="5306" spans="15:18" x14ac:dyDescent="0.25">
      <c r="O5306"/>
      <c r="P5306" s="29"/>
      <c r="R5306"/>
    </row>
    <row r="5307" spans="15:18" x14ac:dyDescent="0.25">
      <c r="O5307"/>
      <c r="P5307" s="29"/>
      <c r="R5307"/>
    </row>
    <row r="5308" spans="15:18" x14ac:dyDescent="0.25">
      <c r="O5308"/>
      <c r="P5308" s="29"/>
      <c r="R5308"/>
    </row>
    <row r="5309" spans="15:18" x14ac:dyDescent="0.25">
      <c r="O5309"/>
      <c r="P5309" s="29"/>
      <c r="R5309"/>
    </row>
    <row r="5310" spans="15:18" x14ac:dyDescent="0.25">
      <c r="O5310"/>
      <c r="P5310" s="29"/>
      <c r="R5310"/>
    </row>
    <row r="5311" spans="15:18" x14ac:dyDescent="0.25">
      <c r="O5311"/>
      <c r="P5311" s="29"/>
      <c r="R5311"/>
    </row>
    <row r="5312" spans="15:18" x14ac:dyDescent="0.25">
      <c r="O5312"/>
      <c r="P5312" s="29"/>
      <c r="R5312"/>
    </row>
    <row r="5313" spans="15:18" x14ac:dyDescent="0.25">
      <c r="O5313"/>
      <c r="P5313" s="29"/>
      <c r="R5313"/>
    </row>
    <row r="5314" spans="15:18" x14ac:dyDescent="0.25">
      <c r="O5314"/>
      <c r="P5314" s="29"/>
      <c r="R5314"/>
    </row>
    <row r="5315" spans="15:18" x14ac:dyDescent="0.25">
      <c r="O5315"/>
      <c r="P5315" s="29"/>
      <c r="R5315"/>
    </row>
    <row r="5316" spans="15:18" x14ac:dyDescent="0.25">
      <c r="O5316"/>
      <c r="P5316" s="29"/>
      <c r="R5316"/>
    </row>
    <row r="5317" spans="15:18" x14ac:dyDescent="0.25">
      <c r="O5317"/>
      <c r="P5317" s="29"/>
      <c r="R5317"/>
    </row>
    <row r="5318" spans="15:18" x14ac:dyDescent="0.25">
      <c r="O5318"/>
      <c r="P5318" s="29"/>
      <c r="R5318"/>
    </row>
    <row r="5319" spans="15:18" x14ac:dyDescent="0.25">
      <c r="O5319"/>
      <c r="P5319" s="29"/>
      <c r="R5319"/>
    </row>
    <row r="5320" spans="15:18" x14ac:dyDescent="0.25">
      <c r="O5320"/>
      <c r="P5320" s="29"/>
      <c r="R5320"/>
    </row>
    <row r="5321" spans="15:18" x14ac:dyDescent="0.25">
      <c r="O5321"/>
      <c r="P5321" s="29"/>
      <c r="R5321"/>
    </row>
    <row r="5322" spans="15:18" x14ac:dyDescent="0.25">
      <c r="O5322"/>
      <c r="P5322" s="29"/>
      <c r="R5322"/>
    </row>
    <row r="5323" spans="15:18" x14ac:dyDescent="0.25">
      <c r="O5323"/>
      <c r="P5323" s="29"/>
      <c r="R5323"/>
    </row>
    <row r="5324" spans="15:18" x14ac:dyDescent="0.25">
      <c r="O5324"/>
      <c r="P5324" s="29"/>
      <c r="R5324"/>
    </row>
    <row r="5325" spans="15:18" x14ac:dyDescent="0.25">
      <c r="O5325"/>
      <c r="P5325" s="29"/>
      <c r="R5325"/>
    </row>
    <row r="5326" spans="15:18" x14ac:dyDescent="0.25">
      <c r="O5326"/>
      <c r="P5326" s="29"/>
      <c r="R5326"/>
    </row>
    <row r="5327" spans="15:18" x14ac:dyDescent="0.25">
      <c r="O5327"/>
      <c r="P5327" s="29"/>
      <c r="R5327"/>
    </row>
    <row r="5328" spans="15:18" x14ac:dyDescent="0.25">
      <c r="O5328"/>
      <c r="P5328" s="29"/>
      <c r="R5328"/>
    </row>
    <row r="5329" spans="15:18" x14ac:dyDescent="0.25">
      <c r="O5329"/>
      <c r="P5329" s="29"/>
      <c r="R5329"/>
    </row>
    <row r="5330" spans="15:18" x14ac:dyDescent="0.25">
      <c r="O5330"/>
      <c r="P5330" s="29"/>
      <c r="R5330"/>
    </row>
    <row r="5331" spans="15:18" x14ac:dyDescent="0.25">
      <c r="O5331"/>
      <c r="P5331" s="29"/>
      <c r="R5331"/>
    </row>
    <row r="5332" spans="15:18" x14ac:dyDescent="0.25">
      <c r="O5332"/>
      <c r="P5332" s="29"/>
      <c r="R5332"/>
    </row>
    <row r="5333" spans="15:18" x14ac:dyDescent="0.25">
      <c r="O5333"/>
      <c r="P5333" s="29"/>
      <c r="R5333"/>
    </row>
    <row r="5334" spans="15:18" x14ac:dyDescent="0.25">
      <c r="O5334"/>
      <c r="P5334" s="29"/>
      <c r="R5334"/>
    </row>
    <row r="5335" spans="15:18" x14ac:dyDescent="0.25">
      <c r="O5335"/>
      <c r="P5335" s="29"/>
      <c r="R5335"/>
    </row>
    <row r="5336" spans="15:18" x14ac:dyDescent="0.25">
      <c r="O5336"/>
      <c r="P5336" s="29"/>
      <c r="R5336"/>
    </row>
    <row r="5337" spans="15:18" x14ac:dyDescent="0.25">
      <c r="O5337"/>
      <c r="P5337" s="29"/>
      <c r="R5337"/>
    </row>
    <row r="5338" spans="15:18" x14ac:dyDescent="0.25">
      <c r="O5338"/>
      <c r="P5338" s="29"/>
      <c r="R5338"/>
    </row>
    <row r="5339" spans="15:18" x14ac:dyDescent="0.25">
      <c r="O5339"/>
      <c r="P5339" s="29"/>
      <c r="R5339"/>
    </row>
    <row r="5340" spans="15:18" x14ac:dyDescent="0.25">
      <c r="O5340"/>
      <c r="P5340" s="29"/>
      <c r="R5340"/>
    </row>
    <row r="5341" spans="15:18" x14ac:dyDescent="0.25">
      <c r="O5341"/>
      <c r="P5341" s="29"/>
      <c r="R5341"/>
    </row>
    <row r="5342" spans="15:18" x14ac:dyDescent="0.25">
      <c r="O5342"/>
      <c r="P5342" s="29"/>
      <c r="R5342"/>
    </row>
    <row r="5343" spans="15:18" x14ac:dyDescent="0.25">
      <c r="O5343"/>
      <c r="P5343" s="29"/>
      <c r="R5343"/>
    </row>
    <row r="5344" spans="15:18" x14ac:dyDescent="0.25">
      <c r="O5344"/>
      <c r="P5344" s="29"/>
      <c r="R5344"/>
    </row>
    <row r="5345" spans="15:18" x14ac:dyDescent="0.25">
      <c r="O5345"/>
      <c r="P5345" s="29"/>
      <c r="R5345"/>
    </row>
    <row r="5346" spans="15:18" x14ac:dyDescent="0.25">
      <c r="O5346"/>
      <c r="P5346" s="29"/>
      <c r="R5346"/>
    </row>
    <row r="5347" spans="15:18" x14ac:dyDescent="0.25">
      <c r="O5347"/>
      <c r="P5347" s="29"/>
      <c r="R5347"/>
    </row>
    <row r="5348" spans="15:18" x14ac:dyDescent="0.25">
      <c r="O5348"/>
      <c r="P5348" s="29"/>
      <c r="R5348"/>
    </row>
    <row r="5349" spans="15:18" x14ac:dyDescent="0.25">
      <c r="O5349"/>
      <c r="P5349" s="29"/>
      <c r="R5349"/>
    </row>
    <row r="5350" spans="15:18" x14ac:dyDescent="0.25">
      <c r="O5350"/>
      <c r="P5350" s="29"/>
      <c r="R5350"/>
    </row>
    <row r="5351" spans="15:18" x14ac:dyDescent="0.25">
      <c r="O5351"/>
      <c r="P5351" s="29"/>
      <c r="R5351"/>
    </row>
    <row r="5352" spans="15:18" x14ac:dyDescent="0.25">
      <c r="O5352"/>
      <c r="P5352" s="29"/>
      <c r="R5352"/>
    </row>
    <row r="5353" spans="15:18" x14ac:dyDescent="0.25">
      <c r="O5353"/>
      <c r="P5353" s="29"/>
      <c r="R5353"/>
    </row>
    <row r="5354" spans="15:18" x14ac:dyDescent="0.25">
      <c r="O5354"/>
      <c r="P5354" s="29"/>
      <c r="R5354"/>
    </row>
    <row r="5355" spans="15:18" x14ac:dyDescent="0.25">
      <c r="O5355"/>
      <c r="P5355" s="29"/>
      <c r="R5355"/>
    </row>
    <row r="5356" spans="15:18" x14ac:dyDescent="0.25">
      <c r="O5356"/>
      <c r="P5356" s="29"/>
      <c r="R5356"/>
    </row>
    <row r="5357" spans="15:18" x14ac:dyDescent="0.25">
      <c r="O5357"/>
      <c r="P5357" s="29"/>
      <c r="R5357"/>
    </row>
    <row r="5358" spans="15:18" x14ac:dyDescent="0.25">
      <c r="O5358"/>
      <c r="P5358" s="29"/>
      <c r="R5358"/>
    </row>
    <row r="5359" spans="15:18" x14ac:dyDescent="0.25">
      <c r="O5359"/>
      <c r="P5359" s="29"/>
      <c r="R5359"/>
    </row>
    <row r="5360" spans="15:18" x14ac:dyDescent="0.25">
      <c r="O5360"/>
      <c r="P5360" s="29"/>
      <c r="R5360"/>
    </row>
    <row r="5361" spans="15:18" x14ac:dyDescent="0.25">
      <c r="O5361"/>
      <c r="P5361" s="29"/>
      <c r="R5361"/>
    </row>
    <row r="5362" spans="15:18" x14ac:dyDescent="0.25">
      <c r="O5362"/>
      <c r="P5362" s="29"/>
      <c r="R5362"/>
    </row>
    <row r="5363" spans="15:18" x14ac:dyDescent="0.25">
      <c r="O5363"/>
      <c r="P5363" s="29"/>
      <c r="R5363"/>
    </row>
    <row r="5364" spans="15:18" x14ac:dyDescent="0.25">
      <c r="O5364"/>
      <c r="P5364" s="29"/>
      <c r="R5364"/>
    </row>
    <row r="5365" spans="15:18" x14ac:dyDescent="0.25">
      <c r="O5365"/>
      <c r="P5365" s="29"/>
      <c r="R5365"/>
    </row>
    <row r="5366" spans="15:18" x14ac:dyDescent="0.25">
      <c r="O5366"/>
      <c r="P5366" s="29"/>
      <c r="R5366"/>
    </row>
    <row r="5367" spans="15:18" x14ac:dyDescent="0.25">
      <c r="O5367"/>
      <c r="P5367" s="29"/>
      <c r="R5367"/>
    </row>
    <row r="5368" spans="15:18" x14ac:dyDescent="0.25">
      <c r="O5368"/>
      <c r="P5368" s="29"/>
      <c r="R5368"/>
    </row>
    <row r="5369" spans="15:18" x14ac:dyDescent="0.25">
      <c r="O5369"/>
      <c r="P5369" s="29"/>
      <c r="R5369"/>
    </row>
    <row r="5370" spans="15:18" x14ac:dyDescent="0.25">
      <c r="O5370"/>
      <c r="P5370" s="29"/>
      <c r="R5370"/>
    </row>
    <row r="5371" spans="15:18" x14ac:dyDescent="0.25">
      <c r="O5371"/>
      <c r="P5371" s="29"/>
      <c r="R5371"/>
    </row>
    <row r="5372" spans="15:18" x14ac:dyDescent="0.25">
      <c r="O5372"/>
      <c r="P5372" s="29"/>
      <c r="R5372"/>
    </row>
    <row r="5373" spans="15:18" x14ac:dyDescent="0.25">
      <c r="O5373"/>
      <c r="P5373" s="29"/>
      <c r="R5373"/>
    </row>
    <row r="5374" spans="15:18" x14ac:dyDescent="0.25">
      <c r="O5374"/>
      <c r="P5374" s="29"/>
      <c r="R5374"/>
    </row>
    <row r="5375" spans="15:18" x14ac:dyDescent="0.25">
      <c r="O5375"/>
      <c r="P5375" s="29"/>
      <c r="R5375"/>
    </row>
    <row r="5376" spans="15:18" x14ac:dyDescent="0.25">
      <c r="O5376"/>
      <c r="P5376" s="29"/>
      <c r="R5376"/>
    </row>
    <row r="5377" spans="15:18" x14ac:dyDescent="0.25">
      <c r="O5377"/>
      <c r="P5377" s="29"/>
      <c r="R5377"/>
    </row>
    <row r="5378" spans="15:18" x14ac:dyDescent="0.25">
      <c r="O5378"/>
      <c r="P5378" s="29"/>
      <c r="R5378"/>
    </row>
    <row r="5379" spans="15:18" x14ac:dyDescent="0.25">
      <c r="O5379"/>
      <c r="P5379" s="29"/>
      <c r="R5379"/>
    </row>
    <row r="5380" spans="15:18" x14ac:dyDescent="0.25">
      <c r="O5380"/>
      <c r="P5380" s="29"/>
      <c r="R5380"/>
    </row>
    <row r="5381" spans="15:18" x14ac:dyDescent="0.25">
      <c r="O5381"/>
      <c r="P5381" s="29"/>
      <c r="R5381"/>
    </row>
    <row r="5382" spans="15:18" x14ac:dyDescent="0.25">
      <c r="O5382"/>
      <c r="P5382" s="29"/>
      <c r="R5382"/>
    </row>
    <row r="5383" spans="15:18" x14ac:dyDescent="0.25">
      <c r="O5383"/>
      <c r="P5383" s="29"/>
      <c r="R5383"/>
    </row>
    <row r="5384" spans="15:18" x14ac:dyDescent="0.25">
      <c r="O5384"/>
      <c r="P5384" s="29"/>
      <c r="R5384"/>
    </row>
    <row r="5385" spans="15:18" x14ac:dyDescent="0.25">
      <c r="O5385"/>
      <c r="P5385" s="29"/>
      <c r="R5385"/>
    </row>
    <row r="5386" spans="15:18" x14ac:dyDescent="0.25">
      <c r="O5386"/>
      <c r="P5386" s="29"/>
      <c r="R5386"/>
    </row>
    <row r="5387" spans="15:18" x14ac:dyDescent="0.25">
      <c r="O5387"/>
      <c r="P5387" s="29"/>
      <c r="R5387"/>
    </row>
    <row r="5388" spans="15:18" x14ac:dyDescent="0.25">
      <c r="O5388"/>
      <c r="P5388" s="29"/>
      <c r="R5388"/>
    </row>
    <row r="5389" spans="15:18" x14ac:dyDescent="0.25">
      <c r="O5389"/>
      <c r="P5389" s="29"/>
      <c r="R5389"/>
    </row>
    <row r="5390" spans="15:18" x14ac:dyDescent="0.25">
      <c r="O5390"/>
      <c r="P5390" s="29"/>
      <c r="R5390"/>
    </row>
    <row r="5391" spans="15:18" x14ac:dyDescent="0.25">
      <c r="O5391"/>
      <c r="P5391" s="29"/>
      <c r="R5391"/>
    </row>
    <row r="5392" spans="15:18" x14ac:dyDescent="0.25">
      <c r="O5392"/>
      <c r="P5392" s="29"/>
      <c r="R5392"/>
    </row>
    <row r="5393" spans="15:18" x14ac:dyDescent="0.25">
      <c r="O5393"/>
      <c r="P5393" s="29"/>
      <c r="R5393"/>
    </row>
    <row r="5394" spans="15:18" x14ac:dyDescent="0.25">
      <c r="O5394"/>
      <c r="P5394" s="29"/>
      <c r="R5394"/>
    </row>
    <row r="5395" spans="15:18" x14ac:dyDescent="0.25">
      <c r="O5395"/>
      <c r="P5395" s="29"/>
      <c r="R5395"/>
    </row>
    <row r="5396" spans="15:18" x14ac:dyDescent="0.25">
      <c r="O5396"/>
      <c r="P5396" s="29"/>
      <c r="R5396"/>
    </row>
    <row r="5397" spans="15:18" x14ac:dyDescent="0.25">
      <c r="O5397"/>
      <c r="P5397" s="29"/>
      <c r="R5397"/>
    </row>
    <row r="5398" spans="15:18" x14ac:dyDescent="0.25">
      <c r="O5398"/>
      <c r="P5398" s="29"/>
      <c r="R5398"/>
    </row>
    <row r="5399" spans="15:18" x14ac:dyDescent="0.25">
      <c r="O5399"/>
      <c r="P5399" s="29"/>
      <c r="R5399"/>
    </row>
    <row r="5400" spans="15:18" x14ac:dyDescent="0.25">
      <c r="O5400"/>
      <c r="P5400" s="29"/>
      <c r="R5400"/>
    </row>
    <row r="5401" spans="15:18" x14ac:dyDescent="0.25">
      <c r="O5401"/>
      <c r="P5401" s="29"/>
      <c r="R5401"/>
    </row>
    <row r="5402" spans="15:18" x14ac:dyDescent="0.25">
      <c r="O5402"/>
      <c r="P5402" s="29"/>
      <c r="R5402"/>
    </row>
    <row r="5403" spans="15:18" x14ac:dyDescent="0.25">
      <c r="O5403"/>
      <c r="P5403" s="29"/>
      <c r="R5403"/>
    </row>
    <row r="5404" spans="15:18" x14ac:dyDescent="0.25">
      <c r="O5404"/>
      <c r="P5404" s="29"/>
      <c r="R5404"/>
    </row>
    <row r="5405" spans="15:18" x14ac:dyDescent="0.25">
      <c r="O5405"/>
      <c r="P5405" s="29"/>
      <c r="R5405"/>
    </row>
    <row r="5406" spans="15:18" x14ac:dyDescent="0.25">
      <c r="O5406"/>
      <c r="P5406" s="29"/>
      <c r="R5406"/>
    </row>
    <row r="5407" spans="15:18" x14ac:dyDescent="0.25">
      <c r="O5407"/>
      <c r="P5407" s="29"/>
      <c r="R5407"/>
    </row>
    <row r="5408" spans="15:18" x14ac:dyDescent="0.25">
      <c r="O5408"/>
      <c r="P5408" s="29"/>
      <c r="R5408"/>
    </row>
    <row r="5409" spans="15:18" x14ac:dyDescent="0.25">
      <c r="O5409"/>
      <c r="P5409" s="29"/>
      <c r="R5409"/>
    </row>
    <row r="5410" spans="15:18" x14ac:dyDescent="0.25">
      <c r="O5410"/>
      <c r="P5410" s="29"/>
      <c r="R5410"/>
    </row>
    <row r="5411" spans="15:18" x14ac:dyDescent="0.25">
      <c r="O5411"/>
      <c r="P5411" s="29"/>
      <c r="R5411"/>
    </row>
    <row r="5412" spans="15:18" x14ac:dyDescent="0.25">
      <c r="O5412"/>
      <c r="P5412" s="29"/>
      <c r="R5412"/>
    </row>
    <row r="5413" spans="15:18" x14ac:dyDescent="0.25">
      <c r="O5413"/>
      <c r="P5413" s="29"/>
      <c r="R5413"/>
    </row>
    <row r="5414" spans="15:18" x14ac:dyDescent="0.25">
      <c r="O5414"/>
      <c r="P5414" s="29"/>
      <c r="R5414"/>
    </row>
    <row r="5415" spans="15:18" x14ac:dyDescent="0.25">
      <c r="O5415"/>
      <c r="P5415" s="29"/>
      <c r="R5415"/>
    </row>
    <row r="5416" spans="15:18" x14ac:dyDescent="0.25">
      <c r="O5416"/>
      <c r="P5416" s="29"/>
      <c r="R5416"/>
    </row>
    <row r="5417" spans="15:18" x14ac:dyDescent="0.25">
      <c r="O5417"/>
      <c r="P5417" s="29"/>
      <c r="R5417"/>
    </row>
    <row r="5418" spans="15:18" x14ac:dyDescent="0.25">
      <c r="O5418"/>
      <c r="P5418" s="29"/>
      <c r="R5418"/>
    </row>
    <row r="5419" spans="15:18" x14ac:dyDescent="0.25">
      <c r="O5419"/>
      <c r="P5419" s="29"/>
      <c r="R5419"/>
    </row>
    <row r="5420" spans="15:18" x14ac:dyDescent="0.25">
      <c r="O5420"/>
      <c r="P5420" s="29"/>
      <c r="R5420"/>
    </row>
    <row r="5421" spans="15:18" x14ac:dyDescent="0.25">
      <c r="O5421"/>
      <c r="P5421" s="29"/>
      <c r="R5421"/>
    </row>
    <row r="5422" spans="15:18" x14ac:dyDescent="0.25">
      <c r="O5422"/>
      <c r="P5422" s="29"/>
      <c r="R5422"/>
    </row>
    <row r="5423" spans="15:18" x14ac:dyDescent="0.25">
      <c r="O5423"/>
      <c r="P5423" s="29"/>
      <c r="R5423"/>
    </row>
    <row r="5424" spans="15:18" x14ac:dyDescent="0.25">
      <c r="O5424"/>
      <c r="P5424" s="29"/>
      <c r="R5424"/>
    </row>
    <row r="5425" spans="15:18" x14ac:dyDescent="0.25">
      <c r="O5425"/>
      <c r="P5425" s="29"/>
      <c r="R5425"/>
    </row>
    <row r="5426" spans="15:18" x14ac:dyDescent="0.25">
      <c r="O5426"/>
      <c r="P5426" s="29"/>
      <c r="R5426"/>
    </row>
    <row r="5427" spans="15:18" x14ac:dyDescent="0.25">
      <c r="O5427"/>
      <c r="P5427" s="29"/>
      <c r="R5427"/>
    </row>
    <row r="5428" spans="15:18" x14ac:dyDescent="0.25">
      <c r="O5428"/>
      <c r="P5428" s="29"/>
      <c r="R5428"/>
    </row>
    <row r="5429" spans="15:18" x14ac:dyDescent="0.25">
      <c r="O5429"/>
      <c r="P5429" s="29"/>
      <c r="R5429"/>
    </row>
    <row r="5430" spans="15:18" x14ac:dyDescent="0.25">
      <c r="O5430"/>
      <c r="P5430" s="29"/>
      <c r="R5430"/>
    </row>
    <row r="5431" spans="15:18" x14ac:dyDescent="0.25">
      <c r="O5431"/>
      <c r="P5431" s="29"/>
      <c r="R5431"/>
    </row>
    <row r="5432" spans="15:18" x14ac:dyDescent="0.25">
      <c r="O5432"/>
      <c r="P5432" s="29"/>
      <c r="R5432"/>
    </row>
    <row r="5433" spans="15:18" x14ac:dyDescent="0.25">
      <c r="O5433"/>
      <c r="P5433" s="29"/>
      <c r="R5433"/>
    </row>
    <row r="5434" spans="15:18" x14ac:dyDescent="0.25">
      <c r="O5434"/>
      <c r="P5434" s="29"/>
      <c r="R5434"/>
    </row>
    <row r="5435" spans="15:18" x14ac:dyDescent="0.25">
      <c r="O5435"/>
      <c r="P5435" s="29"/>
      <c r="R5435"/>
    </row>
    <row r="5436" spans="15:18" x14ac:dyDescent="0.25">
      <c r="O5436"/>
      <c r="P5436" s="29"/>
      <c r="R5436"/>
    </row>
    <row r="5437" spans="15:18" x14ac:dyDescent="0.25">
      <c r="O5437"/>
      <c r="P5437" s="29"/>
      <c r="R5437"/>
    </row>
    <row r="5438" spans="15:18" x14ac:dyDescent="0.25">
      <c r="O5438"/>
      <c r="P5438" s="29"/>
      <c r="R5438"/>
    </row>
    <row r="5439" spans="15:18" x14ac:dyDescent="0.25">
      <c r="O5439"/>
      <c r="P5439" s="29"/>
      <c r="R5439"/>
    </row>
    <row r="5440" spans="15:18" x14ac:dyDescent="0.25">
      <c r="O5440"/>
      <c r="P5440" s="29"/>
      <c r="R5440"/>
    </row>
    <row r="5441" spans="15:18" x14ac:dyDescent="0.25">
      <c r="O5441"/>
      <c r="P5441" s="29"/>
      <c r="R5441"/>
    </row>
    <row r="5442" spans="15:18" x14ac:dyDescent="0.25">
      <c r="O5442"/>
      <c r="P5442" s="29"/>
      <c r="R5442"/>
    </row>
    <row r="5443" spans="15:18" x14ac:dyDescent="0.25">
      <c r="O5443"/>
      <c r="P5443" s="29"/>
      <c r="R5443"/>
    </row>
    <row r="5444" spans="15:18" x14ac:dyDescent="0.25">
      <c r="O5444"/>
      <c r="P5444" s="29"/>
      <c r="R5444"/>
    </row>
    <row r="5445" spans="15:18" x14ac:dyDescent="0.25">
      <c r="O5445"/>
      <c r="P5445" s="29"/>
      <c r="R5445"/>
    </row>
    <row r="5446" spans="15:18" x14ac:dyDescent="0.25">
      <c r="O5446"/>
      <c r="P5446" s="29"/>
      <c r="R5446"/>
    </row>
    <row r="5447" spans="15:18" x14ac:dyDescent="0.25">
      <c r="O5447"/>
      <c r="P5447" s="29"/>
      <c r="R5447"/>
    </row>
    <row r="5448" spans="15:18" x14ac:dyDescent="0.25">
      <c r="O5448"/>
      <c r="P5448" s="29"/>
      <c r="R5448"/>
    </row>
    <row r="5449" spans="15:18" x14ac:dyDescent="0.25">
      <c r="O5449"/>
      <c r="P5449" s="29"/>
      <c r="R5449"/>
    </row>
    <row r="5450" spans="15:18" x14ac:dyDescent="0.25">
      <c r="O5450"/>
      <c r="P5450" s="29"/>
      <c r="R5450"/>
    </row>
    <row r="5451" spans="15:18" x14ac:dyDescent="0.25">
      <c r="O5451"/>
      <c r="P5451" s="29"/>
      <c r="R5451"/>
    </row>
    <row r="5452" spans="15:18" x14ac:dyDescent="0.25">
      <c r="O5452"/>
      <c r="P5452" s="29"/>
      <c r="R5452"/>
    </row>
    <row r="5453" spans="15:18" x14ac:dyDescent="0.25">
      <c r="O5453"/>
      <c r="P5453" s="29"/>
      <c r="R5453"/>
    </row>
    <row r="5454" spans="15:18" x14ac:dyDescent="0.25">
      <c r="O5454"/>
      <c r="P5454" s="29"/>
      <c r="R5454"/>
    </row>
    <row r="5455" spans="15:18" x14ac:dyDescent="0.25">
      <c r="O5455"/>
      <c r="P5455" s="29"/>
      <c r="R5455"/>
    </row>
    <row r="5456" spans="15:18" x14ac:dyDescent="0.25">
      <c r="O5456"/>
      <c r="P5456" s="29"/>
      <c r="R5456"/>
    </row>
    <row r="5457" spans="15:18" x14ac:dyDescent="0.25">
      <c r="O5457"/>
      <c r="P5457" s="29"/>
      <c r="R5457"/>
    </row>
    <row r="5458" spans="15:18" x14ac:dyDescent="0.25">
      <c r="O5458"/>
      <c r="P5458" s="29"/>
      <c r="R5458"/>
    </row>
    <row r="5459" spans="15:18" x14ac:dyDescent="0.25">
      <c r="O5459"/>
      <c r="P5459" s="29"/>
      <c r="R5459"/>
    </row>
    <row r="5460" spans="15:18" x14ac:dyDescent="0.25">
      <c r="O5460"/>
      <c r="P5460" s="29"/>
      <c r="R5460"/>
    </row>
    <row r="5461" spans="15:18" x14ac:dyDescent="0.25">
      <c r="O5461"/>
      <c r="P5461" s="29"/>
      <c r="R5461"/>
    </row>
    <row r="5462" spans="15:18" x14ac:dyDescent="0.25">
      <c r="O5462"/>
      <c r="P5462" s="29"/>
      <c r="R5462"/>
    </row>
    <row r="5463" spans="15:18" x14ac:dyDescent="0.25">
      <c r="O5463"/>
      <c r="P5463" s="29"/>
      <c r="R5463"/>
    </row>
    <row r="5464" spans="15:18" x14ac:dyDescent="0.25">
      <c r="O5464"/>
      <c r="P5464" s="29"/>
      <c r="R5464"/>
    </row>
    <row r="5465" spans="15:18" x14ac:dyDescent="0.25">
      <c r="O5465"/>
      <c r="P5465" s="29"/>
      <c r="R5465"/>
    </row>
    <row r="5466" spans="15:18" x14ac:dyDescent="0.25">
      <c r="O5466"/>
      <c r="P5466" s="29"/>
      <c r="R5466"/>
    </row>
    <row r="5467" spans="15:18" x14ac:dyDescent="0.25">
      <c r="O5467"/>
      <c r="P5467" s="29"/>
      <c r="R5467"/>
    </row>
    <row r="5468" spans="15:18" x14ac:dyDescent="0.25">
      <c r="O5468"/>
      <c r="P5468" s="29"/>
      <c r="R5468"/>
    </row>
    <row r="5469" spans="15:18" x14ac:dyDescent="0.25">
      <c r="O5469"/>
      <c r="P5469" s="29"/>
      <c r="R5469"/>
    </row>
    <row r="5470" spans="15:18" x14ac:dyDescent="0.25">
      <c r="O5470"/>
      <c r="P5470" s="29"/>
      <c r="R5470"/>
    </row>
    <row r="5471" spans="15:18" x14ac:dyDescent="0.25">
      <c r="O5471"/>
      <c r="P5471" s="29"/>
      <c r="R5471"/>
    </row>
    <row r="5472" spans="15:18" x14ac:dyDescent="0.25">
      <c r="O5472"/>
      <c r="P5472" s="29"/>
      <c r="R5472"/>
    </row>
    <row r="5473" spans="15:18" x14ac:dyDescent="0.25">
      <c r="O5473"/>
      <c r="P5473" s="29"/>
      <c r="R5473"/>
    </row>
    <row r="5474" spans="15:18" x14ac:dyDescent="0.25">
      <c r="O5474"/>
      <c r="P5474" s="29"/>
      <c r="R5474"/>
    </row>
    <row r="5475" spans="15:18" x14ac:dyDescent="0.25">
      <c r="O5475"/>
      <c r="P5475" s="29"/>
      <c r="R5475"/>
    </row>
    <row r="5476" spans="15:18" x14ac:dyDescent="0.25">
      <c r="O5476"/>
      <c r="P5476" s="29"/>
      <c r="R5476"/>
    </row>
    <row r="5477" spans="15:18" x14ac:dyDescent="0.25">
      <c r="O5477"/>
      <c r="P5477" s="29"/>
      <c r="R5477"/>
    </row>
    <row r="5478" spans="15:18" x14ac:dyDescent="0.25">
      <c r="O5478"/>
      <c r="P5478" s="29"/>
      <c r="R5478"/>
    </row>
    <row r="5479" spans="15:18" x14ac:dyDescent="0.25">
      <c r="O5479"/>
      <c r="P5479" s="29"/>
      <c r="R5479"/>
    </row>
    <row r="5480" spans="15:18" x14ac:dyDescent="0.25">
      <c r="O5480"/>
      <c r="P5480" s="29"/>
      <c r="R5480"/>
    </row>
    <row r="5481" spans="15:18" x14ac:dyDescent="0.25">
      <c r="O5481"/>
      <c r="P5481" s="29"/>
      <c r="R5481"/>
    </row>
    <row r="5482" spans="15:18" x14ac:dyDescent="0.25">
      <c r="O5482"/>
      <c r="P5482" s="29"/>
      <c r="R5482"/>
    </row>
    <row r="5483" spans="15:18" x14ac:dyDescent="0.25">
      <c r="O5483"/>
      <c r="P5483" s="29"/>
      <c r="R5483"/>
    </row>
    <row r="5484" spans="15:18" x14ac:dyDescent="0.25">
      <c r="O5484"/>
      <c r="P5484" s="29"/>
      <c r="R5484"/>
    </row>
    <row r="5485" spans="15:18" x14ac:dyDescent="0.25">
      <c r="O5485"/>
      <c r="P5485" s="29"/>
      <c r="R5485"/>
    </row>
    <row r="5486" spans="15:18" x14ac:dyDescent="0.25">
      <c r="O5486"/>
      <c r="P5486" s="29"/>
      <c r="R5486"/>
    </row>
    <row r="5487" spans="15:18" x14ac:dyDescent="0.25">
      <c r="O5487"/>
      <c r="P5487" s="29"/>
      <c r="R5487"/>
    </row>
    <row r="5488" spans="15:18" x14ac:dyDescent="0.25">
      <c r="O5488"/>
      <c r="P5488" s="29"/>
      <c r="R5488"/>
    </row>
    <row r="5489" spans="15:18" x14ac:dyDescent="0.25">
      <c r="O5489"/>
      <c r="P5489" s="29"/>
      <c r="R5489"/>
    </row>
    <row r="5490" spans="15:18" x14ac:dyDescent="0.25">
      <c r="O5490"/>
      <c r="P5490" s="29"/>
      <c r="R5490"/>
    </row>
    <row r="5491" spans="15:18" x14ac:dyDescent="0.25">
      <c r="O5491"/>
      <c r="P5491" s="29"/>
      <c r="R5491"/>
    </row>
    <row r="5492" spans="15:18" x14ac:dyDescent="0.25">
      <c r="O5492"/>
      <c r="P5492" s="29"/>
      <c r="R5492"/>
    </row>
    <row r="5493" spans="15:18" x14ac:dyDescent="0.25">
      <c r="O5493"/>
      <c r="P5493" s="29"/>
      <c r="R5493"/>
    </row>
    <row r="5494" spans="15:18" x14ac:dyDescent="0.25">
      <c r="O5494"/>
      <c r="P5494" s="29"/>
      <c r="R5494"/>
    </row>
    <row r="5495" spans="15:18" x14ac:dyDescent="0.25">
      <c r="O5495"/>
      <c r="P5495" s="29"/>
      <c r="R5495"/>
    </row>
    <row r="5496" spans="15:18" x14ac:dyDescent="0.25">
      <c r="O5496"/>
      <c r="P5496" s="29"/>
      <c r="R5496"/>
    </row>
    <row r="5497" spans="15:18" x14ac:dyDescent="0.25">
      <c r="O5497"/>
      <c r="P5497" s="29"/>
      <c r="R5497"/>
    </row>
    <row r="5498" spans="15:18" x14ac:dyDescent="0.25">
      <c r="O5498"/>
      <c r="P5498" s="29"/>
      <c r="R5498"/>
    </row>
    <row r="5499" spans="15:18" x14ac:dyDescent="0.25">
      <c r="O5499"/>
      <c r="P5499" s="29"/>
      <c r="R5499"/>
    </row>
    <row r="5500" spans="15:18" x14ac:dyDescent="0.25">
      <c r="O5500"/>
      <c r="P5500" s="29"/>
      <c r="R5500"/>
    </row>
    <row r="5501" spans="15:18" x14ac:dyDescent="0.25">
      <c r="O5501"/>
      <c r="P5501" s="29"/>
      <c r="R5501"/>
    </row>
    <row r="5502" spans="15:18" x14ac:dyDescent="0.25">
      <c r="O5502"/>
      <c r="P5502" s="29"/>
      <c r="R5502"/>
    </row>
    <row r="5503" spans="15:18" x14ac:dyDescent="0.25">
      <c r="O5503"/>
      <c r="P5503" s="29"/>
      <c r="R5503"/>
    </row>
    <row r="5504" spans="15:18" x14ac:dyDescent="0.25">
      <c r="O5504"/>
      <c r="P5504" s="29"/>
      <c r="R5504"/>
    </row>
    <row r="5505" spans="15:18" x14ac:dyDescent="0.25">
      <c r="O5505"/>
      <c r="P5505" s="29"/>
      <c r="R5505"/>
    </row>
    <row r="5506" spans="15:18" x14ac:dyDescent="0.25">
      <c r="O5506"/>
      <c r="P5506" s="29"/>
      <c r="R5506"/>
    </row>
    <row r="5507" spans="15:18" x14ac:dyDescent="0.25">
      <c r="O5507"/>
      <c r="P5507" s="29"/>
      <c r="R5507"/>
    </row>
    <row r="5508" spans="15:18" x14ac:dyDescent="0.25">
      <c r="O5508"/>
      <c r="P5508" s="29"/>
      <c r="R5508"/>
    </row>
    <row r="5509" spans="15:18" x14ac:dyDescent="0.25">
      <c r="O5509"/>
      <c r="P5509" s="29"/>
      <c r="R5509"/>
    </row>
    <row r="5510" spans="15:18" x14ac:dyDescent="0.25">
      <c r="O5510"/>
      <c r="P5510" s="29"/>
      <c r="R5510"/>
    </row>
    <row r="5511" spans="15:18" x14ac:dyDescent="0.25">
      <c r="O5511"/>
      <c r="P5511" s="29"/>
      <c r="R5511"/>
    </row>
    <row r="5512" spans="15:18" x14ac:dyDescent="0.25">
      <c r="O5512"/>
      <c r="P5512" s="29"/>
      <c r="R5512"/>
    </row>
    <row r="5513" spans="15:18" x14ac:dyDescent="0.25">
      <c r="O5513"/>
      <c r="P5513" s="29"/>
      <c r="R5513"/>
    </row>
    <row r="5514" spans="15:18" x14ac:dyDescent="0.25">
      <c r="O5514"/>
      <c r="P5514" s="29"/>
      <c r="R5514"/>
    </row>
    <row r="5515" spans="15:18" x14ac:dyDescent="0.25">
      <c r="O5515"/>
      <c r="P5515" s="29"/>
      <c r="R5515"/>
    </row>
    <row r="5516" spans="15:18" x14ac:dyDescent="0.25">
      <c r="O5516"/>
      <c r="P5516" s="29"/>
      <c r="R5516"/>
    </row>
    <row r="5517" spans="15:18" x14ac:dyDescent="0.25">
      <c r="O5517"/>
      <c r="P5517" s="29"/>
      <c r="R5517"/>
    </row>
    <row r="5518" spans="15:18" x14ac:dyDescent="0.25">
      <c r="O5518"/>
      <c r="P5518" s="29"/>
      <c r="R5518"/>
    </row>
    <row r="5519" spans="15:18" x14ac:dyDescent="0.25">
      <c r="O5519"/>
      <c r="P5519" s="29"/>
      <c r="R5519"/>
    </row>
    <row r="5520" spans="15:18" x14ac:dyDescent="0.25">
      <c r="O5520"/>
      <c r="P5520" s="29"/>
      <c r="R5520"/>
    </row>
    <row r="5521" spans="15:18" x14ac:dyDescent="0.25">
      <c r="O5521"/>
      <c r="P5521" s="29"/>
      <c r="R5521"/>
    </row>
    <row r="5522" spans="15:18" x14ac:dyDescent="0.25">
      <c r="O5522"/>
      <c r="P5522" s="29"/>
      <c r="R5522"/>
    </row>
    <row r="5523" spans="15:18" x14ac:dyDescent="0.25">
      <c r="O5523"/>
      <c r="P5523" s="29"/>
      <c r="R5523"/>
    </row>
    <row r="5524" spans="15:18" x14ac:dyDescent="0.25">
      <c r="O5524"/>
      <c r="P5524" s="29"/>
      <c r="R5524"/>
    </row>
    <row r="5525" spans="15:18" x14ac:dyDescent="0.25">
      <c r="O5525"/>
      <c r="P5525" s="29"/>
      <c r="R5525"/>
    </row>
    <row r="5526" spans="15:18" x14ac:dyDescent="0.25">
      <c r="O5526"/>
      <c r="P5526" s="29"/>
      <c r="R5526"/>
    </row>
    <row r="5527" spans="15:18" x14ac:dyDescent="0.25">
      <c r="O5527"/>
      <c r="P5527" s="29"/>
      <c r="R5527"/>
    </row>
    <row r="5528" spans="15:18" x14ac:dyDescent="0.25">
      <c r="O5528"/>
      <c r="P5528" s="29"/>
      <c r="R5528"/>
    </row>
    <row r="5529" spans="15:18" x14ac:dyDescent="0.25">
      <c r="O5529"/>
      <c r="P5529" s="29"/>
      <c r="R5529"/>
    </row>
    <row r="5530" spans="15:18" x14ac:dyDescent="0.25">
      <c r="O5530"/>
      <c r="P5530" s="29"/>
      <c r="R5530"/>
    </row>
    <row r="5531" spans="15:18" x14ac:dyDescent="0.25">
      <c r="O5531"/>
      <c r="P5531" s="29"/>
      <c r="R5531"/>
    </row>
    <row r="5532" spans="15:18" x14ac:dyDescent="0.25">
      <c r="O5532"/>
      <c r="P5532" s="29"/>
      <c r="R5532"/>
    </row>
    <row r="5533" spans="15:18" x14ac:dyDescent="0.25">
      <c r="O5533"/>
      <c r="P5533" s="29"/>
      <c r="R5533"/>
    </row>
    <row r="5534" spans="15:18" x14ac:dyDescent="0.25">
      <c r="O5534"/>
      <c r="P5534" s="29"/>
      <c r="R5534"/>
    </row>
    <row r="5535" spans="15:18" x14ac:dyDescent="0.25">
      <c r="O5535"/>
      <c r="P5535" s="29"/>
      <c r="R5535"/>
    </row>
    <row r="5536" spans="15:18" x14ac:dyDescent="0.25">
      <c r="O5536"/>
      <c r="P5536" s="29"/>
      <c r="R5536"/>
    </row>
    <row r="5537" spans="15:18" x14ac:dyDescent="0.25">
      <c r="O5537"/>
      <c r="P5537" s="29"/>
      <c r="R5537"/>
    </row>
    <row r="5538" spans="15:18" x14ac:dyDescent="0.25">
      <c r="O5538"/>
      <c r="P5538" s="29"/>
      <c r="R5538"/>
    </row>
    <row r="5539" spans="15:18" x14ac:dyDescent="0.25">
      <c r="O5539"/>
      <c r="P5539" s="29"/>
      <c r="R5539"/>
    </row>
    <row r="5540" spans="15:18" x14ac:dyDescent="0.25">
      <c r="O5540"/>
      <c r="P5540" s="29"/>
      <c r="R5540"/>
    </row>
    <row r="5541" spans="15:18" x14ac:dyDescent="0.25">
      <c r="O5541"/>
      <c r="P5541" s="29"/>
      <c r="R5541"/>
    </row>
    <row r="5542" spans="15:18" x14ac:dyDescent="0.25">
      <c r="O5542"/>
      <c r="P5542" s="29"/>
      <c r="R5542"/>
    </row>
    <row r="5543" spans="15:18" x14ac:dyDescent="0.25">
      <c r="O5543"/>
      <c r="P5543" s="29"/>
      <c r="R5543"/>
    </row>
    <row r="5544" spans="15:18" x14ac:dyDescent="0.25">
      <c r="O5544"/>
      <c r="P5544" s="29"/>
      <c r="R5544"/>
    </row>
    <row r="5545" spans="15:18" x14ac:dyDescent="0.25">
      <c r="O5545"/>
      <c r="P5545" s="29"/>
      <c r="R5545"/>
    </row>
    <row r="5546" spans="15:18" x14ac:dyDescent="0.25">
      <c r="O5546"/>
      <c r="P5546" s="29"/>
      <c r="R5546"/>
    </row>
    <row r="5547" spans="15:18" x14ac:dyDescent="0.25">
      <c r="O5547"/>
      <c r="P5547" s="29"/>
      <c r="R5547"/>
    </row>
    <row r="5548" spans="15:18" x14ac:dyDescent="0.25">
      <c r="O5548"/>
      <c r="P5548" s="29"/>
      <c r="R5548"/>
    </row>
    <row r="5549" spans="15:18" x14ac:dyDescent="0.25">
      <c r="O5549"/>
      <c r="P5549" s="29"/>
      <c r="R5549"/>
    </row>
    <row r="5550" spans="15:18" x14ac:dyDescent="0.25">
      <c r="O5550"/>
      <c r="P5550" s="29"/>
      <c r="R5550"/>
    </row>
    <row r="5551" spans="15:18" x14ac:dyDescent="0.25">
      <c r="O5551"/>
      <c r="P5551" s="29"/>
      <c r="R5551"/>
    </row>
    <row r="5552" spans="15:18" x14ac:dyDescent="0.25">
      <c r="O5552"/>
      <c r="P5552" s="29"/>
      <c r="R5552"/>
    </row>
    <row r="5553" spans="15:18" x14ac:dyDescent="0.25">
      <c r="O5553"/>
      <c r="P5553" s="29"/>
      <c r="R5553"/>
    </row>
    <row r="5554" spans="15:18" x14ac:dyDescent="0.25">
      <c r="O5554"/>
      <c r="P5554" s="29"/>
      <c r="R5554"/>
    </row>
    <row r="5555" spans="15:18" x14ac:dyDescent="0.25">
      <c r="O5555"/>
      <c r="P5555" s="29"/>
      <c r="R5555"/>
    </row>
    <row r="5556" spans="15:18" x14ac:dyDescent="0.25">
      <c r="O5556"/>
      <c r="P5556" s="29"/>
      <c r="R5556"/>
    </row>
    <row r="5557" spans="15:18" x14ac:dyDescent="0.25">
      <c r="O5557"/>
      <c r="P5557" s="29"/>
      <c r="R5557"/>
    </row>
    <row r="5558" spans="15:18" x14ac:dyDescent="0.25">
      <c r="O5558"/>
      <c r="P5558" s="29"/>
      <c r="R5558"/>
    </row>
    <row r="5559" spans="15:18" x14ac:dyDescent="0.25">
      <c r="O5559"/>
      <c r="P5559" s="29"/>
      <c r="R5559"/>
    </row>
    <row r="5560" spans="15:18" x14ac:dyDescent="0.25">
      <c r="O5560"/>
      <c r="P5560" s="29"/>
      <c r="R5560"/>
    </row>
    <row r="5561" spans="15:18" x14ac:dyDescent="0.25">
      <c r="O5561"/>
      <c r="P5561" s="29"/>
      <c r="R5561"/>
    </row>
    <row r="5562" spans="15:18" x14ac:dyDescent="0.25">
      <c r="O5562"/>
      <c r="P5562" s="29"/>
      <c r="R5562"/>
    </row>
    <row r="5563" spans="15:18" x14ac:dyDescent="0.25">
      <c r="O5563"/>
      <c r="P5563" s="29"/>
      <c r="R5563"/>
    </row>
    <row r="5564" spans="15:18" x14ac:dyDescent="0.25">
      <c r="O5564"/>
      <c r="P5564" s="29"/>
      <c r="R5564"/>
    </row>
    <row r="5565" spans="15:18" x14ac:dyDescent="0.25">
      <c r="O5565"/>
      <c r="P5565" s="29"/>
      <c r="R5565"/>
    </row>
    <row r="5566" spans="15:18" x14ac:dyDescent="0.25">
      <c r="O5566"/>
      <c r="P5566" s="29"/>
      <c r="R5566"/>
    </row>
    <row r="5567" spans="15:18" x14ac:dyDescent="0.25">
      <c r="O5567"/>
      <c r="P5567" s="29"/>
      <c r="R5567"/>
    </row>
    <row r="5568" spans="15:18" x14ac:dyDescent="0.25">
      <c r="O5568"/>
      <c r="P5568" s="29"/>
      <c r="R5568"/>
    </row>
    <row r="5569" spans="15:18" x14ac:dyDescent="0.25">
      <c r="O5569"/>
      <c r="P5569" s="29"/>
      <c r="R5569"/>
    </row>
    <row r="5570" spans="15:18" x14ac:dyDescent="0.25">
      <c r="O5570"/>
      <c r="P5570" s="29"/>
      <c r="R5570"/>
    </row>
    <row r="5571" spans="15:18" x14ac:dyDescent="0.25">
      <c r="O5571"/>
      <c r="P5571" s="29"/>
      <c r="R5571"/>
    </row>
    <row r="5572" spans="15:18" x14ac:dyDescent="0.25">
      <c r="O5572"/>
      <c r="P5572" s="29"/>
      <c r="R5572"/>
    </row>
    <row r="5573" spans="15:18" x14ac:dyDescent="0.25">
      <c r="O5573"/>
      <c r="P5573" s="29"/>
      <c r="R5573"/>
    </row>
    <row r="5574" spans="15:18" x14ac:dyDescent="0.25">
      <c r="O5574"/>
      <c r="P5574" s="29"/>
      <c r="R5574"/>
    </row>
    <row r="5575" spans="15:18" x14ac:dyDescent="0.25">
      <c r="O5575"/>
      <c r="P5575" s="29"/>
      <c r="R5575"/>
    </row>
    <row r="5576" spans="15:18" x14ac:dyDescent="0.25">
      <c r="O5576"/>
      <c r="P5576" s="29"/>
      <c r="R5576"/>
    </row>
    <row r="5577" spans="15:18" x14ac:dyDescent="0.25">
      <c r="O5577"/>
      <c r="P5577" s="29"/>
      <c r="R5577"/>
    </row>
    <row r="5578" spans="15:18" x14ac:dyDescent="0.25">
      <c r="O5578"/>
      <c r="P5578" s="29"/>
      <c r="R5578"/>
    </row>
    <row r="5579" spans="15:18" x14ac:dyDescent="0.25">
      <c r="O5579"/>
      <c r="P5579" s="29"/>
      <c r="R5579"/>
    </row>
    <row r="5580" spans="15:18" x14ac:dyDescent="0.25">
      <c r="O5580"/>
      <c r="P5580" s="29"/>
      <c r="R5580"/>
    </row>
    <row r="5581" spans="15:18" x14ac:dyDescent="0.25">
      <c r="O5581"/>
      <c r="P5581" s="29"/>
      <c r="R5581"/>
    </row>
    <row r="5582" spans="15:18" x14ac:dyDescent="0.25">
      <c r="O5582"/>
      <c r="P5582" s="29"/>
      <c r="R5582"/>
    </row>
    <row r="5583" spans="15:18" x14ac:dyDescent="0.25">
      <c r="O5583"/>
      <c r="P5583" s="29"/>
      <c r="R5583"/>
    </row>
    <row r="5584" spans="15:18" x14ac:dyDescent="0.25">
      <c r="O5584"/>
      <c r="P5584" s="29"/>
      <c r="R5584"/>
    </row>
    <row r="5585" spans="15:18" x14ac:dyDescent="0.25">
      <c r="O5585"/>
      <c r="P5585" s="29"/>
      <c r="R5585"/>
    </row>
    <row r="5586" spans="15:18" x14ac:dyDescent="0.25">
      <c r="O5586"/>
      <c r="P5586" s="29"/>
      <c r="R5586"/>
    </row>
    <row r="5587" spans="15:18" x14ac:dyDescent="0.25">
      <c r="O5587"/>
      <c r="P5587" s="29"/>
      <c r="R5587"/>
    </row>
    <row r="5588" spans="15:18" x14ac:dyDescent="0.25">
      <c r="O5588"/>
      <c r="P5588" s="29"/>
      <c r="R5588"/>
    </row>
    <row r="5589" spans="15:18" x14ac:dyDescent="0.25">
      <c r="O5589"/>
      <c r="P5589" s="29"/>
      <c r="R5589"/>
    </row>
    <row r="5590" spans="15:18" x14ac:dyDescent="0.25">
      <c r="O5590"/>
      <c r="P5590" s="29"/>
      <c r="R5590"/>
    </row>
    <row r="5591" spans="15:18" x14ac:dyDescent="0.25">
      <c r="O5591"/>
      <c r="P5591" s="29"/>
      <c r="R5591"/>
    </row>
    <row r="5592" spans="15:18" x14ac:dyDescent="0.25">
      <c r="O5592"/>
      <c r="P5592" s="29"/>
      <c r="R5592"/>
    </row>
    <row r="5593" spans="15:18" x14ac:dyDescent="0.25">
      <c r="O5593"/>
      <c r="P5593" s="29"/>
      <c r="R5593"/>
    </row>
    <row r="5594" spans="15:18" x14ac:dyDescent="0.25">
      <c r="O5594"/>
      <c r="P5594" s="29"/>
      <c r="R5594"/>
    </row>
    <row r="5595" spans="15:18" x14ac:dyDescent="0.25">
      <c r="O5595"/>
      <c r="P5595" s="29"/>
      <c r="R5595"/>
    </row>
    <row r="5596" spans="15:18" x14ac:dyDescent="0.25">
      <c r="O5596"/>
      <c r="P5596" s="29"/>
      <c r="R5596"/>
    </row>
    <row r="5597" spans="15:18" x14ac:dyDescent="0.25">
      <c r="O5597"/>
      <c r="P5597" s="29"/>
      <c r="R5597"/>
    </row>
    <row r="5598" spans="15:18" x14ac:dyDescent="0.25">
      <c r="O5598"/>
      <c r="P5598" s="29"/>
      <c r="R5598"/>
    </row>
    <row r="5599" spans="15:18" x14ac:dyDescent="0.25">
      <c r="O5599"/>
      <c r="P5599" s="29"/>
      <c r="R5599"/>
    </row>
    <row r="5600" spans="15:18" x14ac:dyDescent="0.25">
      <c r="O5600"/>
      <c r="P5600" s="29"/>
      <c r="R5600"/>
    </row>
    <row r="5601" spans="15:18" x14ac:dyDescent="0.25">
      <c r="O5601"/>
      <c r="P5601" s="29"/>
      <c r="R5601"/>
    </row>
    <row r="5602" spans="15:18" x14ac:dyDescent="0.25">
      <c r="O5602"/>
      <c r="P5602" s="29"/>
      <c r="R5602"/>
    </row>
    <row r="5603" spans="15:18" x14ac:dyDescent="0.25">
      <c r="O5603"/>
      <c r="P5603" s="29"/>
      <c r="R5603"/>
    </row>
    <row r="5604" spans="15:18" x14ac:dyDescent="0.25">
      <c r="O5604"/>
      <c r="P5604" s="29"/>
      <c r="R5604"/>
    </row>
    <row r="5605" spans="15:18" x14ac:dyDescent="0.25">
      <c r="O5605"/>
      <c r="P5605" s="29"/>
      <c r="R5605"/>
    </row>
    <row r="5606" spans="15:18" x14ac:dyDescent="0.25">
      <c r="O5606"/>
      <c r="P5606" s="29"/>
      <c r="R5606"/>
    </row>
    <row r="5607" spans="15:18" x14ac:dyDescent="0.25">
      <c r="O5607"/>
      <c r="P5607" s="29"/>
      <c r="R5607"/>
    </row>
    <row r="5608" spans="15:18" x14ac:dyDescent="0.25">
      <c r="O5608"/>
      <c r="P5608" s="29"/>
      <c r="R5608"/>
    </row>
    <row r="5609" spans="15:18" x14ac:dyDescent="0.25">
      <c r="O5609"/>
      <c r="P5609" s="29"/>
      <c r="R5609"/>
    </row>
    <row r="5610" spans="15:18" x14ac:dyDescent="0.25">
      <c r="O5610"/>
      <c r="P5610" s="29"/>
      <c r="R5610"/>
    </row>
    <row r="5611" spans="15:18" x14ac:dyDescent="0.25">
      <c r="O5611"/>
      <c r="P5611" s="29"/>
      <c r="R5611"/>
    </row>
    <row r="5612" spans="15:18" x14ac:dyDescent="0.25">
      <c r="O5612"/>
      <c r="P5612" s="29"/>
      <c r="R5612"/>
    </row>
    <row r="5613" spans="15:18" x14ac:dyDescent="0.25">
      <c r="O5613"/>
      <c r="P5613" s="29"/>
      <c r="R5613"/>
    </row>
    <row r="5614" spans="15:18" x14ac:dyDescent="0.25">
      <c r="O5614"/>
      <c r="P5614" s="29"/>
      <c r="R5614"/>
    </row>
    <row r="5615" spans="15:18" x14ac:dyDescent="0.25">
      <c r="O5615"/>
      <c r="P5615" s="29"/>
      <c r="R5615"/>
    </row>
    <row r="5616" spans="15:18" x14ac:dyDescent="0.25">
      <c r="O5616"/>
      <c r="P5616" s="29"/>
      <c r="R5616"/>
    </row>
    <row r="5617" spans="15:18" x14ac:dyDescent="0.25">
      <c r="O5617"/>
      <c r="P5617" s="29"/>
      <c r="R5617"/>
    </row>
    <row r="5618" spans="15:18" x14ac:dyDescent="0.25">
      <c r="O5618"/>
      <c r="P5618" s="29"/>
      <c r="R5618"/>
    </row>
    <row r="5619" spans="15:18" x14ac:dyDescent="0.25">
      <c r="O5619"/>
      <c r="P5619" s="29"/>
      <c r="R5619"/>
    </row>
    <row r="5620" spans="15:18" x14ac:dyDescent="0.25">
      <c r="O5620"/>
      <c r="P5620" s="29"/>
      <c r="R5620"/>
    </row>
    <row r="5621" spans="15:18" x14ac:dyDescent="0.25">
      <c r="O5621"/>
      <c r="P5621" s="29"/>
      <c r="R5621"/>
    </row>
    <row r="5622" spans="15:18" x14ac:dyDescent="0.25">
      <c r="O5622"/>
      <c r="P5622" s="29"/>
      <c r="R5622"/>
    </row>
    <row r="5623" spans="15:18" x14ac:dyDescent="0.25">
      <c r="O5623"/>
      <c r="P5623" s="29"/>
      <c r="R5623"/>
    </row>
    <row r="5624" spans="15:18" x14ac:dyDescent="0.25">
      <c r="O5624"/>
      <c r="P5624" s="29"/>
      <c r="R5624"/>
    </row>
    <row r="5625" spans="15:18" x14ac:dyDescent="0.25">
      <c r="O5625"/>
      <c r="P5625" s="29"/>
      <c r="R5625"/>
    </row>
    <row r="5626" spans="15:18" x14ac:dyDescent="0.25">
      <c r="O5626"/>
      <c r="P5626" s="29"/>
      <c r="R5626"/>
    </row>
    <row r="5627" spans="15:18" x14ac:dyDescent="0.25">
      <c r="O5627"/>
      <c r="P5627" s="29"/>
      <c r="R5627"/>
    </row>
    <row r="5628" spans="15:18" x14ac:dyDescent="0.25">
      <c r="O5628"/>
      <c r="P5628" s="29"/>
      <c r="R5628"/>
    </row>
    <row r="5629" spans="15:18" x14ac:dyDescent="0.25">
      <c r="O5629"/>
      <c r="P5629" s="29"/>
      <c r="R5629"/>
    </row>
    <row r="5630" spans="15:18" x14ac:dyDescent="0.25">
      <c r="O5630"/>
      <c r="P5630" s="29"/>
      <c r="R5630"/>
    </row>
    <row r="5631" spans="15:18" x14ac:dyDescent="0.25">
      <c r="O5631"/>
      <c r="P5631" s="29"/>
      <c r="R5631"/>
    </row>
    <row r="5632" spans="15:18" x14ac:dyDescent="0.25">
      <c r="O5632"/>
      <c r="P5632" s="29"/>
      <c r="R5632"/>
    </row>
    <row r="5633" spans="15:18" x14ac:dyDescent="0.25">
      <c r="O5633"/>
      <c r="P5633" s="29"/>
      <c r="R5633"/>
    </row>
    <row r="5634" spans="15:18" x14ac:dyDescent="0.25">
      <c r="O5634"/>
      <c r="P5634" s="29"/>
      <c r="R5634"/>
    </row>
    <row r="5635" spans="15:18" x14ac:dyDescent="0.25">
      <c r="O5635"/>
      <c r="P5635" s="29"/>
      <c r="R5635"/>
    </row>
    <row r="5636" spans="15:18" x14ac:dyDescent="0.25">
      <c r="O5636"/>
      <c r="P5636" s="29"/>
      <c r="R5636"/>
    </row>
    <row r="5637" spans="15:18" x14ac:dyDescent="0.25">
      <c r="O5637"/>
      <c r="P5637" s="29"/>
      <c r="R5637"/>
    </row>
    <row r="5638" spans="15:18" x14ac:dyDescent="0.25">
      <c r="O5638"/>
      <c r="P5638" s="29"/>
      <c r="R5638"/>
    </row>
    <row r="5639" spans="15:18" x14ac:dyDescent="0.25">
      <c r="O5639"/>
      <c r="P5639" s="29"/>
      <c r="R5639"/>
    </row>
    <row r="5640" spans="15:18" x14ac:dyDescent="0.25">
      <c r="O5640"/>
      <c r="P5640" s="29"/>
      <c r="R5640"/>
    </row>
    <row r="5641" spans="15:18" x14ac:dyDescent="0.25">
      <c r="O5641"/>
      <c r="P5641" s="29"/>
      <c r="R5641"/>
    </row>
    <row r="5642" spans="15:18" x14ac:dyDescent="0.25">
      <c r="O5642"/>
      <c r="P5642" s="29"/>
      <c r="R5642"/>
    </row>
    <row r="5643" spans="15:18" x14ac:dyDescent="0.25">
      <c r="O5643"/>
      <c r="P5643" s="29"/>
      <c r="R5643"/>
    </row>
    <row r="5644" spans="15:18" x14ac:dyDescent="0.25">
      <c r="O5644"/>
      <c r="P5644" s="29"/>
      <c r="R5644"/>
    </row>
    <row r="5645" spans="15:18" x14ac:dyDescent="0.25">
      <c r="O5645"/>
      <c r="P5645" s="29"/>
      <c r="R5645"/>
    </row>
    <row r="5646" spans="15:18" x14ac:dyDescent="0.25">
      <c r="O5646"/>
      <c r="P5646" s="29"/>
      <c r="R5646"/>
    </row>
    <row r="5647" spans="15:18" x14ac:dyDescent="0.25">
      <c r="O5647"/>
      <c r="P5647" s="29"/>
      <c r="R5647"/>
    </row>
    <row r="5648" spans="15:18" x14ac:dyDescent="0.25">
      <c r="O5648"/>
      <c r="P5648" s="29"/>
      <c r="R5648"/>
    </row>
    <row r="5649" spans="15:18" x14ac:dyDescent="0.25">
      <c r="O5649"/>
      <c r="P5649" s="29"/>
      <c r="R5649"/>
    </row>
    <row r="5650" spans="15:18" x14ac:dyDescent="0.25">
      <c r="O5650"/>
      <c r="P5650" s="29"/>
      <c r="R5650"/>
    </row>
    <row r="5651" spans="15:18" x14ac:dyDescent="0.25">
      <c r="O5651"/>
      <c r="P5651" s="29"/>
      <c r="R5651"/>
    </row>
    <row r="5652" spans="15:18" x14ac:dyDescent="0.25">
      <c r="O5652"/>
      <c r="P5652" s="29"/>
      <c r="R5652"/>
    </row>
    <row r="5653" spans="15:18" x14ac:dyDescent="0.25">
      <c r="O5653"/>
      <c r="P5653" s="29"/>
      <c r="R5653"/>
    </row>
    <row r="5654" spans="15:18" x14ac:dyDescent="0.25">
      <c r="O5654"/>
      <c r="P5654" s="29"/>
      <c r="R5654"/>
    </row>
    <row r="5655" spans="15:18" x14ac:dyDescent="0.25">
      <c r="O5655"/>
      <c r="P5655" s="29"/>
      <c r="R5655"/>
    </row>
    <row r="5656" spans="15:18" x14ac:dyDescent="0.25">
      <c r="O5656"/>
      <c r="P5656" s="29"/>
      <c r="R5656"/>
    </row>
    <row r="5657" spans="15:18" x14ac:dyDescent="0.25">
      <c r="O5657"/>
      <c r="P5657" s="29"/>
      <c r="R5657"/>
    </row>
    <row r="5658" spans="15:18" x14ac:dyDescent="0.25">
      <c r="O5658"/>
      <c r="P5658" s="29"/>
      <c r="R5658"/>
    </row>
    <row r="5659" spans="15:18" x14ac:dyDescent="0.25">
      <c r="O5659"/>
      <c r="P5659" s="29"/>
      <c r="R5659"/>
    </row>
    <row r="5660" spans="15:18" x14ac:dyDescent="0.25">
      <c r="O5660"/>
      <c r="P5660" s="29"/>
      <c r="R5660"/>
    </row>
    <row r="5661" spans="15:18" x14ac:dyDescent="0.25">
      <c r="O5661"/>
      <c r="P5661" s="29"/>
      <c r="R5661"/>
    </row>
    <row r="5662" spans="15:18" x14ac:dyDescent="0.25">
      <c r="O5662"/>
      <c r="P5662" s="29"/>
      <c r="R5662"/>
    </row>
    <row r="5663" spans="15:18" x14ac:dyDescent="0.25">
      <c r="O5663"/>
      <c r="P5663" s="29"/>
      <c r="R5663"/>
    </row>
    <row r="5664" spans="15:18" x14ac:dyDescent="0.25">
      <c r="O5664"/>
      <c r="P5664" s="29"/>
      <c r="R5664"/>
    </row>
    <row r="5665" spans="15:18" x14ac:dyDescent="0.25">
      <c r="O5665"/>
      <c r="P5665" s="29"/>
      <c r="R5665"/>
    </row>
    <row r="5666" spans="15:18" x14ac:dyDescent="0.25">
      <c r="O5666"/>
      <c r="P5666" s="29"/>
      <c r="R5666"/>
    </row>
    <row r="5667" spans="15:18" x14ac:dyDescent="0.25">
      <c r="O5667"/>
      <c r="P5667" s="29"/>
      <c r="R5667"/>
    </row>
    <row r="5668" spans="15:18" x14ac:dyDescent="0.25">
      <c r="O5668"/>
      <c r="P5668" s="29"/>
      <c r="R5668"/>
    </row>
    <row r="5669" spans="15:18" x14ac:dyDescent="0.25">
      <c r="O5669"/>
      <c r="P5669" s="29"/>
      <c r="R5669"/>
    </row>
    <row r="5670" spans="15:18" x14ac:dyDescent="0.25">
      <c r="O5670"/>
      <c r="P5670" s="29"/>
      <c r="R5670"/>
    </row>
    <row r="5671" spans="15:18" x14ac:dyDescent="0.25">
      <c r="O5671"/>
      <c r="P5671" s="29"/>
      <c r="R5671"/>
    </row>
    <row r="5672" spans="15:18" x14ac:dyDescent="0.25">
      <c r="O5672"/>
      <c r="P5672" s="29"/>
      <c r="R5672"/>
    </row>
    <row r="5673" spans="15:18" x14ac:dyDescent="0.25">
      <c r="O5673"/>
      <c r="P5673" s="29"/>
      <c r="R5673"/>
    </row>
    <row r="5674" spans="15:18" x14ac:dyDescent="0.25">
      <c r="O5674"/>
      <c r="P5674" s="29"/>
      <c r="R5674"/>
    </row>
    <row r="5675" spans="15:18" x14ac:dyDescent="0.25">
      <c r="O5675"/>
      <c r="P5675" s="29"/>
      <c r="R5675"/>
    </row>
    <row r="5676" spans="15:18" x14ac:dyDescent="0.25">
      <c r="O5676"/>
      <c r="P5676" s="29"/>
      <c r="R5676"/>
    </row>
    <row r="5677" spans="15:18" x14ac:dyDescent="0.25">
      <c r="O5677"/>
      <c r="P5677" s="29"/>
      <c r="R5677"/>
    </row>
    <row r="5678" spans="15:18" x14ac:dyDescent="0.25">
      <c r="O5678"/>
      <c r="P5678" s="29"/>
      <c r="R5678"/>
    </row>
    <row r="5679" spans="15:18" x14ac:dyDescent="0.25">
      <c r="O5679"/>
      <c r="P5679" s="29"/>
      <c r="R5679"/>
    </row>
    <row r="5680" spans="15:18" x14ac:dyDescent="0.25">
      <c r="O5680"/>
      <c r="P5680" s="29"/>
      <c r="R5680"/>
    </row>
    <row r="5681" spans="15:18" x14ac:dyDescent="0.25">
      <c r="O5681"/>
      <c r="P5681" s="29"/>
      <c r="R5681"/>
    </row>
    <row r="5682" spans="15:18" x14ac:dyDescent="0.25">
      <c r="O5682"/>
      <c r="P5682" s="29"/>
      <c r="R5682"/>
    </row>
    <row r="5683" spans="15:18" x14ac:dyDescent="0.25">
      <c r="O5683"/>
      <c r="P5683" s="29"/>
      <c r="R5683"/>
    </row>
    <row r="5684" spans="15:18" x14ac:dyDescent="0.25">
      <c r="O5684"/>
      <c r="P5684" s="29"/>
      <c r="R5684"/>
    </row>
    <row r="5685" spans="15:18" x14ac:dyDescent="0.25">
      <c r="O5685"/>
      <c r="P5685" s="29"/>
      <c r="R5685"/>
    </row>
    <row r="5686" spans="15:18" x14ac:dyDescent="0.25">
      <c r="O5686"/>
      <c r="P5686" s="29"/>
      <c r="R5686"/>
    </row>
    <row r="5687" spans="15:18" x14ac:dyDescent="0.25">
      <c r="O5687"/>
      <c r="P5687" s="29"/>
      <c r="R5687"/>
    </row>
    <row r="5688" spans="15:18" x14ac:dyDescent="0.25">
      <c r="O5688"/>
      <c r="P5688" s="29"/>
      <c r="R5688"/>
    </row>
    <row r="5689" spans="15:18" x14ac:dyDescent="0.25">
      <c r="O5689"/>
      <c r="P5689" s="29"/>
      <c r="R5689"/>
    </row>
    <row r="5690" spans="15:18" x14ac:dyDescent="0.25">
      <c r="O5690"/>
      <c r="P5690" s="29"/>
      <c r="R5690"/>
    </row>
    <row r="5691" spans="15:18" x14ac:dyDescent="0.25">
      <c r="O5691"/>
      <c r="P5691" s="29"/>
      <c r="R5691"/>
    </row>
    <row r="5692" spans="15:18" x14ac:dyDescent="0.25">
      <c r="O5692"/>
      <c r="P5692" s="29"/>
      <c r="R5692"/>
    </row>
    <row r="5693" spans="15:18" x14ac:dyDescent="0.25">
      <c r="O5693"/>
      <c r="P5693" s="29"/>
      <c r="R5693"/>
    </row>
    <row r="5694" spans="15:18" x14ac:dyDescent="0.25">
      <c r="O5694"/>
      <c r="P5694" s="29"/>
      <c r="R5694"/>
    </row>
    <row r="5695" spans="15:18" x14ac:dyDescent="0.25">
      <c r="O5695"/>
      <c r="P5695" s="29"/>
      <c r="R5695"/>
    </row>
    <row r="5696" spans="15:18" x14ac:dyDescent="0.25">
      <c r="O5696"/>
      <c r="P5696" s="29"/>
      <c r="R5696"/>
    </row>
    <row r="5697" spans="15:18" x14ac:dyDescent="0.25">
      <c r="O5697"/>
      <c r="P5697" s="29"/>
      <c r="R5697"/>
    </row>
    <row r="5698" spans="15:18" x14ac:dyDescent="0.25">
      <c r="O5698"/>
      <c r="P5698" s="29"/>
      <c r="R5698"/>
    </row>
    <row r="5699" spans="15:18" x14ac:dyDescent="0.25">
      <c r="O5699"/>
      <c r="P5699" s="29"/>
      <c r="R5699"/>
    </row>
    <row r="5700" spans="15:18" x14ac:dyDescent="0.25">
      <c r="O5700"/>
      <c r="P5700" s="29"/>
      <c r="R5700"/>
    </row>
    <row r="5701" spans="15:18" x14ac:dyDescent="0.25">
      <c r="O5701"/>
      <c r="P5701" s="29"/>
      <c r="R5701"/>
    </row>
    <row r="5702" spans="15:18" x14ac:dyDescent="0.25">
      <c r="O5702"/>
      <c r="P5702" s="29"/>
      <c r="R5702"/>
    </row>
    <row r="5703" spans="15:18" x14ac:dyDescent="0.25">
      <c r="O5703"/>
      <c r="P5703" s="29"/>
      <c r="R5703"/>
    </row>
    <row r="5704" spans="15:18" x14ac:dyDescent="0.25">
      <c r="O5704"/>
      <c r="P5704" s="29"/>
      <c r="R5704"/>
    </row>
    <row r="5705" spans="15:18" x14ac:dyDescent="0.25">
      <c r="O5705"/>
      <c r="P5705" s="29"/>
      <c r="R5705"/>
    </row>
    <row r="5706" spans="15:18" x14ac:dyDescent="0.25">
      <c r="O5706"/>
      <c r="P5706" s="29"/>
      <c r="R5706"/>
    </row>
    <row r="5707" spans="15:18" x14ac:dyDescent="0.25">
      <c r="O5707"/>
      <c r="P5707" s="29"/>
      <c r="R5707"/>
    </row>
    <row r="5708" spans="15:18" x14ac:dyDescent="0.25">
      <c r="O5708"/>
      <c r="P5708" s="29"/>
      <c r="R5708"/>
    </row>
    <row r="5709" spans="15:18" x14ac:dyDescent="0.25">
      <c r="O5709"/>
      <c r="P5709" s="29"/>
      <c r="R5709"/>
    </row>
    <row r="5710" spans="15:18" x14ac:dyDescent="0.25">
      <c r="O5710"/>
      <c r="P5710" s="29"/>
      <c r="R5710"/>
    </row>
    <row r="5711" spans="15:18" x14ac:dyDescent="0.25">
      <c r="O5711"/>
      <c r="P5711" s="29"/>
      <c r="R5711"/>
    </row>
    <row r="5712" spans="15:18" x14ac:dyDescent="0.25">
      <c r="O5712"/>
      <c r="P5712" s="29"/>
      <c r="R5712"/>
    </row>
    <row r="5713" spans="15:18" x14ac:dyDescent="0.25">
      <c r="O5713"/>
      <c r="P5713" s="29"/>
      <c r="R5713"/>
    </row>
    <row r="5714" spans="15:18" x14ac:dyDescent="0.25">
      <c r="O5714"/>
      <c r="P5714" s="29"/>
      <c r="R5714"/>
    </row>
    <row r="5715" spans="15:18" x14ac:dyDescent="0.25">
      <c r="O5715"/>
      <c r="P5715" s="29"/>
      <c r="R5715"/>
    </row>
    <row r="5716" spans="15:18" x14ac:dyDescent="0.25">
      <c r="O5716"/>
      <c r="P5716" s="29"/>
      <c r="R5716"/>
    </row>
    <row r="5717" spans="15:18" x14ac:dyDescent="0.25">
      <c r="O5717"/>
      <c r="P5717" s="29"/>
      <c r="R5717"/>
    </row>
    <row r="5718" spans="15:18" x14ac:dyDescent="0.25">
      <c r="O5718"/>
      <c r="P5718" s="29"/>
      <c r="R5718"/>
    </row>
    <row r="5719" spans="15:18" x14ac:dyDescent="0.25">
      <c r="O5719"/>
      <c r="P5719" s="29"/>
      <c r="R5719"/>
    </row>
    <row r="5720" spans="15:18" x14ac:dyDescent="0.25">
      <c r="O5720"/>
      <c r="P5720" s="29"/>
      <c r="R5720"/>
    </row>
    <row r="5721" spans="15:18" x14ac:dyDescent="0.25">
      <c r="O5721"/>
      <c r="P5721" s="29"/>
      <c r="R5721"/>
    </row>
    <row r="5722" spans="15:18" x14ac:dyDescent="0.25">
      <c r="O5722"/>
      <c r="P5722" s="29"/>
      <c r="R5722"/>
    </row>
    <row r="5723" spans="15:18" x14ac:dyDescent="0.25">
      <c r="O5723"/>
      <c r="P5723" s="29"/>
      <c r="R5723"/>
    </row>
    <row r="5724" spans="15:18" x14ac:dyDescent="0.25">
      <c r="O5724"/>
      <c r="P5724" s="29"/>
      <c r="R5724"/>
    </row>
    <row r="5725" spans="15:18" x14ac:dyDescent="0.25">
      <c r="O5725"/>
      <c r="P5725" s="29"/>
      <c r="R5725"/>
    </row>
    <row r="5726" spans="15:18" x14ac:dyDescent="0.25">
      <c r="O5726"/>
      <c r="P5726" s="29"/>
      <c r="R5726"/>
    </row>
    <row r="5727" spans="15:18" x14ac:dyDescent="0.25">
      <c r="O5727"/>
      <c r="P5727" s="29"/>
      <c r="R5727"/>
    </row>
    <row r="5728" spans="15:18" x14ac:dyDescent="0.25">
      <c r="O5728"/>
      <c r="P5728" s="29"/>
      <c r="R5728"/>
    </row>
    <row r="5729" spans="15:18" x14ac:dyDescent="0.25">
      <c r="O5729"/>
      <c r="P5729" s="29"/>
      <c r="R5729"/>
    </row>
    <row r="5730" spans="15:18" x14ac:dyDescent="0.25">
      <c r="O5730"/>
      <c r="P5730" s="29"/>
      <c r="R5730"/>
    </row>
    <row r="5731" spans="15:18" x14ac:dyDescent="0.25">
      <c r="O5731"/>
      <c r="P5731" s="29"/>
      <c r="R5731"/>
    </row>
    <row r="5732" spans="15:18" x14ac:dyDescent="0.25">
      <c r="O5732"/>
      <c r="P5732" s="29"/>
      <c r="R5732"/>
    </row>
    <row r="5733" spans="15:18" x14ac:dyDescent="0.25">
      <c r="O5733"/>
      <c r="P5733" s="29"/>
      <c r="R5733"/>
    </row>
    <row r="5734" spans="15:18" x14ac:dyDescent="0.25">
      <c r="O5734"/>
      <c r="P5734" s="29"/>
      <c r="R5734"/>
    </row>
    <row r="5735" spans="15:18" x14ac:dyDescent="0.25">
      <c r="O5735"/>
      <c r="P5735" s="29"/>
      <c r="R5735"/>
    </row>
    <row r="5736" spans="15:18" x14ac:dyDescent="0.25">
      <c r="O5736"/>
      <c r="P5736" s="29"/>
      <c r="R5736"/>
    </row>
    <row r="5737" spans="15:18" x14ac:dyDescent="0.25">
      <c r="O5737"/>
      <c r="P5737" s="29"/>
      <c r="R5737"/>
    </row>
    <row r="5738" spans="15:18" x14ac:dyDescent="0.25">
      <c r="O5738"/>
      <c r="P5738" s="29"/>
      <c r="R5738"/>
    </row>
    <row r="5739" spans="15:18" x14ac:dyDescent="0.25">
      <c r="O5739"/>
      <c r="P5739" s="29"/>
      <c r="R5739"/>
    </row>
    <row r="5740" spans="15:18" x14ac:dyDescent="0.25">
      <c r="O5740"/>
      <c r="P5740" s="29"/>
      <c r="R5740"/>
    </row>
    <row r="5741" spans="15:18" x14ac:dyDescent="0.25">
      <c r="O5741"/>
      <c r="P5741" s="29"/>
      <c r="R5741"/>
    </row>
    <row r="5742" spans="15:18" x14ac:dyDescent="0.25">
      <c r="O5742"/>
      <c r="P5742" s="29"/>
      <c r="R5742"/>
    </row>
    <row r="5743" spans="15:18" x14ac:dyDescent="0.25">
      <c r="O5743"/>
      <c r="P5743" s="29"/>
      <c r="R5743"/>
    </row>
    <row r="5744" spans="15:18" x14ac:dyDescent="0.25">
      <c r="O5744"/>
      <c r="P5744" s="29"/>
      <c r="R5744"/>
    </row>
    <row r="5745" spans="15:18" x14ac:dyDescent="0.25">
      <c r="O5745"/>
      <c r="P5745" s="29"/>
      <c r="R5745"/>
    </row>
    <row r="5746" spans="15:18" x14ac:dyDescent="0.25">
      <c r="O5746"/>
      <c r="P5746" s="29"/>
      <c r="R5746"/>
    </row>
    <row r="5747" spans="15:18" x14ac:dyDescent="0.25">
      <c r="O5747"/>
      <c r="P5747" s="29"/>
      <c r="R5747"/>
    </row>
    <row r="5748" spans="15:18" x14ac:dyDescent="0.25">
      <c r="O5748"/>
      <c r="P5748" s="29"/>
      <c r="R5748"/>
    </row>
    <row r="5749" spans="15:18" x14ac:dyDescent="0.25">
      <c r="O5749"/>
      <c r="P5749" s="29"/>
      <c r="R5749"/>
    </row>
    <row r="5750" spans="15:18" x14ac:dyDescent="0.25">
      <c r="O5750"/>
      <c r="P5750" s="29"/>
      <c r="R5750"/>
    </row>
    <row r="5751" spans="15:18" x14ac:dyDescent="0.25">
      <c r="O5751"/>
      <c r="P5751" s="29"/>
      <c r="R5751"/>
    </row>
    <row r="5752" spans="15:18" x14ac:dyDescent="0.25">
      <c r="O5752"/>
      <c r="P5752" s="29"/>
      <c r="R5752"/>
    </row>
    <row r="5753" spans="15:18" x14ac:dyDescent="0.25">
      <c r="O5753"/>
      <c r="P5753" s="29"/>
      <c r="R5753"/>
    </row>
    <row r="5754" spans="15:18" x14ac:dyDescent="0.25">
      <c r="O5754"/>
      <c r="P5754" s="29"/>
      <c r="R5754"/>
    </row>
    <row r="5755" spans="15:18" x14ac:dyDescent="0.25">
      <c r="O5755"/>
      <c r="P5755" s="29"/>
      <c r="R5755"/>
    </row>
    <row r="5756" spans="15:18" x14ac:dyDescent="0.25">
      <c r="O5756"/>
      <c r="P5756" s="29"/>
      <c r="R5756"/>
    </row>
    <row r="5757" spans="15:18" x14ac:dyDescent="0.25">
      <c r="O5757"/>
      <c r="P5757" s="29"/>
      <c r="R5757"/>
    </row>
    <row r="5758" spans="15:18" x14ac:dyDescent="0.25">
      <c r="O5758"/>
      <c r="P5758" s="29"/>
      <c r="R5758"/>
    </row>
    <row r="5759" spans="15:18" x14ac:dyDescent="0.25">
      <c r="O5759"/>
      <c r="P5759" s="29"/>
      <c r="R5759"/>
    </row>
    <row r="5760" spans="15:18" x14ac:dyDescent="0.25">
      <c r="O5760"/>
      <c r="P5760" s="29"/>
      <c r="R5760"/>
    </row>
    <row r="5761" spans="15:18" x14ac:dyDescent="0.25">
      <c r="O5761"/>
      <c r="P5761" s="29"/>
      <c r="R5761"/>
    </row>
    <row r="5762" spans="15:18" x14ac:dyDescent="0.25">
      <c r="O5762"/>
      <c r="P5762" s="29"/>
      <c r="R5762"/>
    </row>
    <row r="5763" spans="15:18" x14ac:dyDescent="0.25">
      <c r="O5763"/>
      <c r="P5763" s="29"/>
      <c r="R5763"/>
    </row>
    <row r="5764" spans="15:18" x14ac:dyDescent="0.25">
      <c r="O5764"/>
      <c r="P5764" s="29"/>
      <c r="R5764"/>
    </row>
    <row r="5765" spans="15:18" x14ac:dyDescent="0.25">
      <c r="O5765"/>
      <c r="P5765" s="29"/>
      <c r="R5765"/>
    </row>
    <row r="5766" spans="15:18" x14ac:dyDescent="0.25">
      <c r="O5766"/>
      <c r="P5766" s="29"/>
      <c r="R5766"/>
    </row>
    <row r="5767" spans="15:18" x14ac:dyDescent="0.25">
      <c r="O5767"/>
      <c r="P5767" s="29"/>
      <c r="R5767"/>
    </row>
    <row r="5768" spans="15:18" x14ac:dyDescent="0.25">
      <c r="O5768"/>
      <c r="P5768" s="29"/>
      <c r="R5768"/>
    </row>
    <row r="5769" spans="15:18" x14ac:dyDescent="0.25">
      <c r="O5769"/>
      <c r="P5769" s="29"/>
      <c r="R5769"/>
    </row>
    <row r="5770" spans="15:18" x14ac:dyDescent="0.25">
      <c r="O5770"/>
      <c r="P5770" s="29"/>
      <c r="R5770"/>
    </row>
    <row r="5771" spans="15:18" x14ac:dyDescent="0.25">
      <c r="O5771"/>
      <c r="P5771" s="29"/>
      <c r="R5771"/>
    </row>
    <row r="5772" spans="15:18" x14ac:dyDescent="0.25">
      <c r="O5772"/>
      <c r="P5772" s="29"/>
      <c r="R5772"/>
    </row>
    <row r="5773" spans="15:18" x14ac:dyDescent="0.25">
      <c r="O5773"/>
      <c r="P5773" s="29"/>
      <c r="R5773"/>
    </row>
    <row r="5774" spans="15:18" x14ac:dyDescent="0.25">
      <c r="O5774"/>
      <c r="P5774" s="29"/>
      <c r="R5774"/>
    </row>
    <row r="5775" spans="15:18" x14ac:dyDescent="0.25">
      <c r="O5775"/>
      <c r="P5775" s="29"/>
      <c r="R5775"/>
    </row>
    <row r="5776" spans="15:18" x14ac:dyDescent="0.25">
      <c r="O5776"/>
      <c r="P5776" s="29"/>
      <c r="R5776"/>
    </row>
    <row r="5777" spans="15:18" x14ac:dyDescent="0.25">
      <c r="O5777"/>
      <c r="P5777" s="29"/>
      <c r="R5777"/>
    </row>
    <row r="5778" spans="15:18" x14ac:dyDescent="0.25">
      <c r="O5778"/>
      <c r="P5778" s="29"/>
      <c r="R5778"/>
    </row>
    <row r="5779" spans="15:18" x14ac:dyDescent="0.25">
      <c r="O5779"/>
      <c r="P5779" s="29"/>
      <c r="R5779"/>
    </row>
    <row r="5780" spans="15:18" x14ac:dyDescent="0.25">
      <c r="O5780"/>
      <c r="P5780" s="29"/>
      <c r="R5780"/>
    </row>
    <row r="5781" spans="15:18" x14ac:dyDescent="0.25">
      <c r="O5781"/>
      <c r="P5781" s="29"/>
      <c r="R5781"/>
    </row>
    <row r="5782" spans="15:18" x14ac:dyDescent="0.25">
      <c r="O5782"/>
      <c r="P5782" s="29"/>
      <c r="R5782"/>
    </row>
    <row r="5783" spans="15:18" x14ac:dyDescent="0.25">
      <c r="O5783"/>
      <c r="P5783" s="29"/>
      <c r="R5783"/>
    </row>
    <row r="5784" spans="15:18" x14ac:dyDescent="0.25">
      <c r="O5784"/>
      <c r="P5784" s="29"/>
      <c r="R5784"/>
    </row>
    <row r="5785" spans="15:18" x14ac:dyDescent="0.25">
      <c r="O5785"/>
      <c r="P5785" s="29"/>
      <c r="R5785"/>
    </row>
    <row r="5786" spans="15:18" x14ac:dyDescent="0.25">
      <c r="O5786"/>
      <c r="P5786" s="29"/>
      <c r="R5786"/>
    </row>
    <row r="5787" spans="15:18" x14ac:dyDescent="0.25">
      <c r="O5787"/>
      <c r="P5787" s="29"/>
      <c r="R5787"/>
    </row>
    <row r="5788" spans="15:18" x14ac:dyDescent="0.25">
      <c r="O5788"/>
      <c r="P5788" s="29"/>
      <c r="R5788"/>
    </row>
    <row r="5789" spans="15:18" x14ac:dyDescent="0.25">
      <c r="O5789"/>
      <c r="P5789" s="29"/>
      <c r="R5789"/>
    </row>
    <row r="5790" spans="15:18" x14ac:dyDescent="0.25">
      <c r="O5790"/>
      <c r="P5790" s="29"/>
      <c r="R5790"/>
    </row>
    <row r="5791" spans="15:18" x14ac:dyDescent="0.25">
      <c r="O5791"/>
      <c r="P5791" s="29"/>
      <c r="R5791"/>
    </row>
    <row r="5792" spans="15:18" x14ac:dyDescent="0.25">
      <c r="O5792"/>
      <c r="P5792" s="29"/>
      <c r="R5792"/>
    </row>
    <row r="5793" spans="15:18" x14ac:dyDescent="0.25">
      <c r="O5793"/>
      <c r="P5793" s="29"/>
      <c r="R5793"/>
    </row>
    <row r="5794" spans="15:18" x14ac:dyDescent="0.25">
      <c r="O5794"/>
      <c r="P5794" s="29"/>
      <c r="R5794"/>
    </row>
    <row r="5795" spans="15:18" x14ac:dyDescent="0.25">
      <c r="O5795"/>
      <c r="P5795" s="29"/>
      <c r="R5795"/>
    </row>
    <row r="5796" spans="15:18" x14ac:dyDescent="0.25">
      <c r="O5796"/>
      <c r="P5796" s="29"/>
      <c r="R5796"/>
    </row>
    <row r="5797" spans="15:18" x14ac:dyDescent="0.25">
      <c r="O5797"/>
      <c r="P5797" s="29"/>
      <c r="R5797"/>
    </row>
    <row r="5798" spans="15:18" x14ac:dyDescent="0.25">
      <c r="O5798"/>
      <c r="P5798" s="29"/>
      <c r="R5798"/>
    </row>
    <row r="5799" spans="15:18" x14ac:dyDescent="0.25">
      <c r="O5799"/>
      <c r="P5799" s="29"/>
      <c r="R5799"/>
    </row>
    <row r="5800" spans="15:18" x14ac:dyDescent="0.25">
      <c r="O5800"/>
      <c r="P5800" s="29"/>
      <c r="R5800"/>
    </row>
    <row r="5801" spans="15:18" x14ac:dyDescent="0.25">
      <c r="O5801"/>
      <c r="P5801" s="29"/>
      <c r="R5801"/>
    </row>
    <row r="5802" spans="15:18" x14ac:dyDescent="0.25">
      <c r="O5802"/>
      <c r="P5802" s="29"/>
      <c r="R5802"/>
    </row>
    <row r="5803" spans="15:18" x14ac:dyDescent="0.25">
      <c r="O5803"/>
      <c r="P5803" s="29"/>
      <c r="R5803"/>
    </row>
    <row r="5804" spans="15:18" x14ac:dyDescent="0.25">
      <c r="O5804"/>
      <c r="P5804" s="29"/>
      <c r="R5804"/>
    </row>
    <row r="5805" spans="15:18" x14ac:dyDescent="0.25">
      <c r="O5805"/>
      <c r="P5805" s="29"/>
      <c r="R5805"/>
    </row>
    <row r="5806" spans="15:18" x14ac:dyDescent="0.25">
      <c r="O5806"/>
      <c r="P5806" s="29"/>
      <c r="R5806"/>
    </row>
    <row r="5807" spans="15:18" x14ac:dyDescent="0.25">
      <c r="O5807"/>
      <c r="P5807" s="29"/>
      <c r="R5807"/>
    </row>
    <row r="5808" spans="15:18" x14ac:dyDescent="0.25">
      <c r="O5808"/>
      <c r="P5808" s="29"/>
      <c r="R5808"/>
    </row>
    <row r="5809" spans="15:18" x14ac:dyDescent="0.25">
      <c r="O5809"/>
      <c r="P5809" s="29"/>
      <c r="R5809"/>
    </row>
    <row r="5810" spans="15:18" x14ac:dyDescent="0.25">
      <c r="O5810"/>
      <c r="P5810" s="29"/>
      <c r="R5810"/>
    </row>
    <row r="5811" spans="15:18" x14ac:dyDescent="0.25">
      <c r="O5811"/>
      <c r="P5811" s="29"/>
      <c r="R5811"/>
    </row>
    <row r="5812" spans="15:18" x14ac:dyDescent="0.25">
      <c r="O5812"/>
      <c r="P5812" s="29"/>
      <c r="R5812"/>
    </row>
    <row r="5813" spans="15:18" x14ac:dyDescent="0.25">
      <c r="O5813"/>
      <c r="P5813" s="29"/>
      <c r="R5813"/>
    </row>
    <row r="5814" spans="15:18" x14ac:dyDescent="0.25">
      <c r="O5814"/>
      <c r="P5814" s="29"/>
      <c r="R5814"/>
    </row>
    <row r="5815" spans="15:18" x14ac:dyDescent="0.25">
      <c r="O5815"/>
      <c r="P5815" s="29"/>
      <c r="R5815"/>
    </row>
    <row r="5816" spans="15:18" x14ac:dyDescent="0.25">
      <c r="O5816"/>
      <c r="P5816" s="29"/>
      <c r="R5816"/>
    </row>
    <row r="5817" spans="15:18" x14ac:dyDescent="0.25">
      <c r="O5817"/>
      <c r="P5817" s="29"/>
      <c r="R5817"/>
    </row>
    <row r="5818" spans="15:18" x14ac:dyDescent="0.25">
      <c r="O5818"/>
      <c r="P5818" s="29"/>
      <c r="R5818"/>
    </row>
    <row r="5819" spans="15:18" x14ac:dyDescent="0.25">
      <c r="O5819"/>
      <c r="P5819" s="29"/>
      <c r="R5819"/>
    </row>
    <row r="5820" spans="15:18" x14ac:dyDescent="0.25">
      <c r="O5820"/>
      <c r="P5820" s="29"/>
      <c r="R5820"/>
    </row>
    <row r="5821" spans="15:18" x14ac:dyDescent="0.25">
      <c r="O5821"/>
      <c r="P5821" s="29"/>
      <c r="R5821"/>
    </row>
    <row r="5822" spans="15:18" x14ac:dyDescent="0.25">
      <c r="O5822"/>
      <c r="P5822" s="29"/>
      <c r="R5822"/>
    </row>
    <row r="5823" spans="15:18" x14ac:dyDescent="0.25">
      <c r="O5823"/>
      <c r="P5823" s="29"/>
      <c r="R5823"/>
    </row>
    <row r="5824" spans="15:18" x14ac:dyDescent="0.25">
      <c r="O5824"/>
      <c r="P5824" s="29"/>
      <c r="R5824"/>
    </row>
    <row r="5825" spans="15:18" x14ac:dyDescent="0.25">
      <c r="O5825"/>
      <c r="P5825" s="29"/>
      <c r="R5825"/>
    </row>
    <row r="5826" spans="15:18" x14ac:dyDescent="0.25">
      <c r="O5826"/>
      <c r="P5826" s="29"/>
      <c r="R5826"/>
    </row>
    <row r="5827" spans="15:18" x14ac:dyDescent="0.25">
      <c r="O5827"/>
      <c r="P5827" s="29"/>
      <c r="R5827"/>
    </row>
    <row r="5828" spans="15:18" x14ac:dyDescent="0.25">
      <c r="O5828"/>
      <c r="P5828" s="29"/>
      <c r="R5828"/>
    </row>
    <row r="5829" spans="15:18" x14ac:dyDescent="0.25">
      <c r="O5829"/>
      <c r="P5829" s="29"/>
      <c r="R5829"/>
    </row>
    <row r="5830" spans="15:18" x14ac:dyDescent="0.25">
      <c r="O5830"/>
      <c r="P5830" s="29"/>
      <c r="R5830"/>
    </row>
    <row r="5831" spans="15:18" x14ac:dyDescent="0.25">
      <c r="O5831"/>
      <c r="P5831" s="29"/>
      <c r="R5831"/>
    </row>
    <row r="5832" spans="15:18" x14ac:dyDescent="0.25">
      <c r="O5832"/>
      <c r="P5832" s="29"/>
      <c r="R5832"/>
    </row>
    <row r="5833" spans="15:18" x14ac:dyDescent="0.25">
      <c r="O5833"/>
      <c r="P5833" s="29"/>
      <c r="R5833"/>
    </row>
    <row r="5834" spans="15:18" x14ac:dyDescent="0.25">
      <c r="O5834"/>
      <c r="P5834" s="29"/>
      <c r="R5834"/>
    </row>
    <row r="5835" spans="15:18" x14ac:dyDescent="0.25">
      <c r="O5835"/>
      <c r="P5835" s="29"/>
      <c r="R5835"/>
    </row>
    <row r="5836" spans="15:18" x14ac:dyDescent="0.25">
      <c r="O5836"/>
      <c r="P5836" s="29"/>
      <c r="R5836"/>
    </row>
    <row r="5837" spans="15:18" x14ac:dyDescent="0.25">
      <c r="O5837"/>
      <c r="P5837" s="29"/>
      <c r="R5837"/>
    </row>
    <row r="5838" spans="15:18" x14ac:dyDescent="0.25">
      <c r="O5838"/>
      <c r="P5838" s="29"/>
      <c r="R5838"/>
    </row>
    <row r="5839" spans="15:18" x14ac:dyDescent="0.25">
      <c r="O5839"/>
      <c r="P5839" s="29"/>
      <c r="R5839"/>
    </row>
    <row r="5840" spans="15:18" x14ac:dyDescent="0.25">
      <c r="O5840"/>
      <c r="P5840" s="29"/>
      <c r="R5840"/>
    </row>
    <row r="5841" spans="15:18" x14ac:dyDescent="0.25">
      <c r="O5841"/>
      <c r="P5841" s="29"/>
      <c r="R5841"/>
    </row>
    <row r="5842" spans="15:18" x14ac:dyDescent="0.25">
      <c r="O5842"/>
      <c r="P5842" s="29"/>
      <c r="R5842"/>
    </row>
    <row r="5843" spans="15:18" x14ac:dyDescent="0.25">
      <c r="O5843"/>
      <c r="P5843" s="29"/>
      <c r="R5843"/>
    </row>
    <row r="5844" spans="15:18" x14ac:dyDescent="0.25">
      <c r="O5844"/>
      <c r="P5844" s="29"/>
      <c r="R5844"/>
    </row>
    <row r="5845" spans="15:18" x14ac:dyDescent="0.25">
      <c r="O5845"/>
      <c r="P5845" s="29"/>
      <c r="R5845"/>
    </row>
    <row r="5846" spans="15:18" x14ac:dyDescent="0.25">
      <c r="O5846"/>
      <c r="P5846" s="29"/>
      <c r="R5846"/>
    </row>
    <row r="5847" spans="15:18" x14ac:dyDescent="0.25">
      <c r="O5847"/>
      <c r="P5847" s="29"/>
      <c r="R5847"/>
    </row>
    <row r="5848" spans="15:18" x14ac:dyDescent="0.25">
      <c r="O5848"/>
      <c r="P5848" s="29"/>
      <c r="R5848"/>
    </row>
    <row r="5849" spans="15:18" x14ac:dyDescent="0.25">
      <c r="O5849"/>
      <c r="P5849" s="29"/>
      <c r="R5849"/>
    </row>
    <row r="5850" spans="15:18" x14ac:dyDescent="0.25">
      <c r="O5850"/>
      <c r="P5850" s="29"/>
      <c r="R5850"/>
    </row>
    <row r="5851" spans="15:18" x14ac:dyDescent="0.25">
      <c r="O5851"/>
      <c r="P5851" s="29"/>
      <c r="R5851"/>
    </row>
    <row r="5852" spans="15:18" x14ac:dyDescent="0.25">
      <c r="O5852"/>
      <c r="P5852" s="29"/>
      <c r="R5852"/>
    </row>
    <row r="5853" spans="15:18" x14ac:dyDescent="0.25">
      <c r="O5853"/>
      <c r="P5853" s="29"/>
      <c r="R5853"/>
    </row>
    <row r="5854" spans="15:18" x14ac:dyDescent="0.25">
      <c r="O5854"/>
      <c r="P5854" s="29"/>
      <c r="R5854"/>
    </row>
    <row r="5855" spans="15:18" x14ac:dyDescent="0.25">
      <c r="O5855"/>
      <c r="P5855" s="29"/>
      <c r="R5855"/>
    </row>
    <row r="5856" spans="15:18" x14ac:dyDescent="0.25">
      <c r="O5856"/>
      <c r="P5856" s="29"/>
      <c r="R5856"/>
    </row>
    <row r="5857" spans="15:18" x14ac:dyDescent="0.25">
      <c r="O5857"/>
      <c r="P5857" s="29"/>
      <c r="R5857"/>
    </row>
    <row r="5858" spans="15:18" x14ac:dyDescent="0.25">
      <c r="O5858"/>
      <c r="P5858" s="29"/>
      <c r="R5858"/>
    </row>
    <row r="5859" spans="15:18" x14ac:dyDescent="0.25">
      <c r="O5859"/>
      <c r="P5859" s="29"/>
      <c r="R5859"/>
    </row>
    <row r="5860" spans="15:18" x14ac:dyDescent="0.25">
      <c r="O5860"/>
      <c r="P5860" s="29"/>
      <c r="R5860"/>
    </row>
    <row r="5861" spans="15:18" x14ac:dyDescent="0.25">
      <c r="O5861"/>
      <c r="P5861" s="29"/>
      <c r="R5861"/>
    </row>
    <row r="5862" spans="15:18" x14ac:dyDescent="0.25">
      <c r="O5862"/>
      <c r="P5862" s="29"/>
      <c r="R5862"/>
    </row>
    <row r="5863" spans="15:18" x14ac:dyDescent="0.25">
      <c r="O5863"/>
      <c r="P5863" s="29"/>
      <c r="R5863"/>
    </row>
    <row r="5864" spans="15:18" x14ac:dyDescent="0.25">
      <c r="O5864"/>
      <c r="P5864" s="29"/>
      <c r="R5864"/>
    </row>
    <row r="5865" spans="15:18" x14ac:dyDescent="0.25">
      <c r="O5865"/>
      <c r="P5865" s="29"/>
      <c r="R5865"/>
    </row>
    <row r="5866" spans="15:18" x14ac:dyDescent="0.25">
      <c r="O5866"/>
      <c r="P5866" s="29"/>
      <c r="R5866"/>
    </row>
    <row r="5867" spans="15:18" x14ac:dyDescent="0.25">
      <c r="O5867"/>
      <c r="P5867" s="29"/>
      <c r="R5867"/>
    </row>
    <row r="5868" spans="15:18" x14ac:dyDescent="0.25">
      <c r="O5868"/>
      <c r="P5868" s="29"/>
      <c r="R5868"/>
    </row>
    <row r="5869" spans="15:18" x14ac:dyDescent="0.25">
      <c r="O5869"/>
      <c r="P5869" s="29"/>
      <c r="R5869"/>
    </row>
    <row r="5870" spans="15:18" x14ac:dyDescent="0.25">
      <c r="O5870"/>
      <c r="P5870" s="29"/>
      <c r="R5870"/>
    </row>
    <row r="5871" spans="15:18" x14ac:dyDescent="0.25">
      <c r="O5871"/>
      <c r="P5871" s="29"/>
      <c r="R5871"/>
    </row>
    <row r="5872" spans="15:18" x14ac:dyDescent="0.25">
      <c r="O5872"/>
      <c r="P5872" s="29"/>
      <c r="R5872"/>
    </row>
    <row r="5873" spans="15:18" x14ac:dyDescent="0.25">
      <c r="O5873"/>
      <c r="P5873" s="29"/>
      <c r="R5873"/>
    </row>
    <row r="5874" spans="15:18" x14ac:dyDescent="0.25">
      <c r="O5874"/>
      <c r="P5874" s="29"/>
      <c r="R5874"/>
    </row>
    <row r="5875" spans="15:18" x14ac:dyDescent="0.25">
      <c r="O5875"/>
      <c r="P5875" s="29"/>
      <c r="R5875"/>
    </row>
    <row r="5876" spans="15:18" x14ac:dyDescent="0.25">
      <c r="O5876"/>
      <c r="P5876" s="29"/>
      <c r="R5876"/>
    </row>
    <row r="5877" spans="15:18" x14ac:dyDescent="0.25">
      <c r="O5877"/>
      <c r="P5877" s="29"/>
      <c r="R5877"/>
    </row>
    <row r="5878" spans="15:18" x14ac:dyDescent="0.25">
      <c r="O5878"/>
      <c r="P5878" s="29"/>
      <c r="R5878"/>
    </row>
    <row r="5879" spans="15:18" x14ac:dyDescent="0.25">
      <c r="O5879"/>
      <c r="P5879" s="29"/>
      <c r="R5879"/>
    </row>
    <row r="5880" spans="15:18" x14ac:dyDescent="0.25">
      <c r="O5880"/>
      <c r="P5880" s="29"/>
      <c r="R5880"/>
    </row>
    <row r="5881" spans="15:18" x14ac:dyDescent="0.25">
      <c r="O5881"/>
      <c r="P5881" s="29"/>
      <c r="R5881"/>
    </row>
    <row r="5882" spans="15:18" x14ac:dyDescent="0.25">
      <c r="O5882"/>
      <c r="P5882" s="29"/>
      <c r="R5882"/>
    </row>
    <row r="5883" spans="15:18" x14ac:dyDescent="0.25">
      <c r="O5883"/>
      <c r="P5883" s="29"/>
      <c r="R5883"/>
    </row>
    <row r="5884" spans="15:18" x14ac:dyDescent="0.25">
      <c r="O5884"/>
      <c r="P5884" s="29"/>
      <c r="R5884"/>
    </row>
    <row r="5885" spans="15:18" x14ac:dyDescent="0.25">
      <c r="O5885"/>
      <c r="P5885" s="29"/>
      <c r="R5885"/>
    </row>
    <row r="5886" spans="15:18" x14ac:dyDescent="0.25">
      <c r="O5886"/>
      <c r="P5886" s="29"/>
      <c r="R5886"/>
    </row>
    <row r="5887" spans="15:18" x14ac:dyDescent="0.25">
      <c r="O5887"/>
      <c r="P5887" s="29"/>
      <c r="R5887"/>
    </row>
    <row r="5888" spans="15:18" x14ac:dyDescent="0.25">
      <c r="O5888"/>
      <c r="P5888" s="29"/>
      <c r="R5888"/>
    </row>
    <row r="5889" spans="15:18" x14ac:dyDescent="0.25">
      <c r="O5889"/>
      <c r="P5889" s="29"/>
      <c r="R5889"/>
    </row>
    <row r="5890" spans="15:18" x14ac:dyDescent="0.25">
      <c r="O5890"/>
      <c r="P5890" s="29"/>
      <c r="R5890"/>
    </row>
    <row r="5891" spans="15:18" x14ac:dyDescent="0.25">
      <c r="O5891"/>
      <c r="P5891" s="29"/>
      <c r="R5891"/>
    </row>
    <row r="5892" spans="15:18" x14ac:dyDescent="0.25">
      <c r="O5892"/>
      <c r="P5892" s="29"/>
      <c r="R5892"/>
    </row>
    <row r="5893" spans="15:18" x14ac:dyDescent="0.25">
      <c r="O5893"/>
      <c r="P5893" s="29"/>
      <c r="R5893"/>
    </row>
    <row r="5894" spans="15:18" x14ac:dyDescent="0.25">
      <c r="O5894"/>
      <c r="P5894" s="29"/>
      <c r="R5894"/>
    </row>
    <row r="5895" spans="15:18" x14ac:dyDescent="0.25">
      <c r="O5895"/>
      <c r="P5895" s="29"/>
      <c r="R5895"/>
    </row>
    <row r="5896" spans="15:18" x14ac:dyDescent="0.25">
      <c r="O5896"/>
      <c r="P5896" s="29"/>
      <c r="R5896"/>
    </row>
    <row r="5897" spans="15:18" x14ac:dyDescent="0.25">
      <c r="O5897"/>
      <c r="P5897" s="29"/>
      <c r="R5897"/>
    </row>
    <row r="5898" spans="15:18" x14ac:dyDescent="0.25">
      <c r="O5898"/>
      <c r="P5898" s="29"/>
      <c r="R5898"/>
    </row>
    <row r="5899" spans="15:18" x14ac:dyDescent="0.25">
      <c r="O5899"/>
      <c r="P5899" s="29"/>
      <c r="R5899"/>
    </row>
    <row r="5900" spans="15:18" x14ac:dyDescent="0.25">
      <c r="O5900"/>
      <c r="P5900" s="29"/>
      <c r="R5900"/>
    </row>
    <row r="5901" spans="15:18" x14ac:dyDescent="0.25">
      <c r="O5901"/>
      <c r="P5901" s="29"/>
      <c r="R5901"/>
    </row>
    <row r="5902" spans="15:18" x14ac:dyDescent="0.25">
      <c r="O5902"/>
      <c r="P5902" s="29"/>
      <c r="R5902"/>
    </row>
    <row r="5903" spans="15:18" x14ac:dyDescent="0.25">
      <c r="O5903"/>
      <c r="P5903" s="29"/>
      <c r="R5903"/>
    </row>
    <row r="5904" spans="15:18" x14ac:dyDescent="0.25">
      <c r="O5904"/>
      <c r="P5904" s="29"/>
      <c r="R5904"/>
    </row>
    <row r="5905" spans="15:18" x14ac:dyDescent="0.25">
      <c r="O5905"/>
      <c r="P5905" s="29"/>
      <c r="R5905"/>
    </row>
    <row r="5906" spans="15:18" x14ac:dyDescent="0.25">
      <c r="O5906"/>
      <c r="P5906" s="29"/>
      <c r="R5906"/>
    </row>
    <row r="5907" spans="15:18" x14ac:dyDescent="0.25">
      <c r="O5907"/>
      <c r="P5907" s="29"/>
      <c r="R5907"/>
    </row>
    <row r="5908" spans="15:18" x14ac:dyDescent="0.25">
      <c r="O5908"/>
      <c r="P5908" s="29"/>
      <c r="R5908"/>
    </row>
    <row r="5909" spans="15:18" x14ac:dyDescent="0.25">
      <c r="O5909"/>
      <c r="P5909" s="29"/>
      <c r="R5909"/>
    </row>
    <row r="5910" spans="15:18" x14ac:dyDescent="0.25">
      <c r="O5910"/>
      <c r="P5910" s="29"/>
      <c r="R5910"/>
    </row>
    <row r="5911" spans="15:18" x14ac:dyDescent="0.25">
      <c r="O5911"/>
      <c r="P5911" s="29"/>
      <c r="R5911"/>
    </row>
    <row r="5912" spans="15:18" x14ac:dyDescent="0.25">
      <c r="O5912"/>
      <c r="P5912" s="29"/>
      <c r="R5912"/>
    </row>
    <row r="5913" spans="15:18" x14ac:dyDescent="0.25">
      <c r="O5913"/>
      <c r="P5913" s="29"/>
      <c r="R5913"/>
    </row>
    <row r="5914" spans="15:18" x14ac:dyDescent="0.25">
      <c r="O5914"/>
      <c r="P5914" s="29"/>
      <c r="R5914"/>
    </row>
    <row r="5915" spans="15:18" x14ac:dyDescent="0.25">
      <c r="O5915"/>
      <c r="P5915" s="29"/>
      <c r="R5915"/>
    </row>
    <row r="5916" spans="15:18" x14ac:dyDescent="0.25">
      <c r="O5916"/>
      <c r="P5916" s="29"/>
      <c r="R5916"/>
    </row>
    <row r="5917" spans="15:18" x14ac:dyDescent="0.25">
      <c r="O5917"/>
      <c r="P5917" s="29"/>
      <c r="R5917"/>
    </row>
    <row r="5918" spans="15:18" x14ac:dyDescent="0.25">
      <c r="O5918"/>
      <c r="P5918" s="29"/>
      <c r="R5918"/>
    </row>
    <row r="5919" spans="15:18" x14ac:dyDescent="0.25">
      <c r="O5919"/>
      <c r="P5919" s="29"/>
      <c r="R5919"/>
    </row>
    <row r="5920" spans="15:18" x14ac:dyDescent="0.25">
      <c r="O5920"/>
      <c r="P5920" s="29"/>
      <c r="R5920"/>
    </row>
    <row r="5921" spans="15:18" x14ac:dyDescent="0.25">
      <c r="O5921"/>
      <c r="P5921" s="29"/>
      <c r="R5921"/>
    </row>
    <row r="5922" spans="15:18" x14ac:dyDescent="0.25">
      <c r="O5922"/>
      <c r="P5922" s="29"/>
      <c r="R5922"/>
    </row>
    <row r="5923" spans="15:18" x14ac:dyDescent="0.25">
      <c r="O5923"/>
      <c r="P5923" s="29"/>
      <c r="R5923"/>
    </row>
    <row r="5924" spans="15:18" x14ac:dyDescent="0.25">
      <c r="O5924"/>
      <c r="P5924" s="29"/>
      <c r="R5924"/>
    </row>
    <row r="5925" spans="15:18" x14ac:dyDescent="0.25">
      <c r="O5925"/>
      <c r="P5925" s="29"/>
      <c r="R5925"/>
    </row>
    <row r="5926" spans="15:18" x14ac:dyDescent="0.25">
      <c r="O5926"/>
      <c r="P5926" s="29"/>
      <c r="R5926"/>
    </row>
    <row r="5927" spans="15:18" x14ac:dyDescent="0.25">
      <c r="O5927"/>
      <c r="P5927" s="29"/>
      <c r="R5927"/>
    </row>
    <row r="5928" spans="15:18" x14ac:dyDescent="0.25">
      <c r="O5928"/>
      <c r="P5928" s="29"/>
      <c r="R5928"/>
    </row>
    <row r="5929" spans="15:18" x14ac:dyDescent="0.25">
      <c r="O5929"/>
      <c r="P5929" s="29"/>
      <c r="R5929"/>
    </row>
    <row r="5930" spans="15:18" x14ac:dyDescent="0.25">
      <c r="O5930"/>
      <c r="P5930" s="29"/>
      <c r="R5930"/>
    </row>
    <row r="5931" spans="15:18" x14ac:dyDescent="0.25">
      <c r="O5931"/>
      <c r="P5931" s="29"/>
      <c r="R5931"/>
    </row>
    <row r="5932" spans="15:18" x14ac:dyDescent="0.25">
      <c r="O5932"/>
      <c r="P5932" s="29"/>
      <c r="R5932"/>
    </row>
    <row r="5933" spans="15:18" x14ac:dyDescent="0.25">
      <c r="O5933"/>
      <c r="P5933" s="29"/>
      <c r="R5933"/>
    </row>
    <row r="5934" spans="15:18" x14ac:dyDescent="0.25">
      <c r="O5934"/>
      <c r="P5934" s="29"/>
      <c r="R5934"/>
    </row>
    <row r="5935" spans="15:18" x14ac:dyDescent="0.25">
      <c r="O5935"/>
      <c r="P5935" s="29"/>
      <c r="R5935"/>
    </row>
    <row r="5936" spans="15:18" x14ac:dyDescent="0.25">
      <c r="O5936"/>
      <c r="P5936" s="29"/>
      <c r="R5936"/>
    </row>
    <row r="5937" spans="15:18" x14ac:dyDescent="0.25">
      <c r="O5937"/>
      <c r="P5937" s="29"/>
      <c r="R5937"/>
    </row>
    <row r="5938" spans="15:18" x14ac:dyDescent="0.25">
      <c r="O5938"/>
      <c r="P5938" s="29"/>
      <c r="R5938"/>
    </row>
    <row r="5939" spans="15:18" x14ac:dyDescent="0.25">
      <c r="O5939"/>
      <c r="P5939" s="29"/>
      <c r="R5939"/>
    </row>
    <row r="5940" spans="15:18" x14ac:dyDescent="0.25">
      <c r="O5940"/>
      <c r="P5940" s="29"/>
      <c r="R5940"/>
    </row>
    <row r="5941" spans="15:18" x14ac:dyDescent="0.25">
      <c r="O5941"/>
      <c r="P5941" s="29"/>
      <c r="R5941"/>
    </row>
    <row r="5942" spans="15:18" x14ac:dyDescent="0.25">
      <c r="O5942"/>
      <c r="P5942" s="29"/>
      <c r="R5942"/>
    </row>
    <row r="5943" spans="15:18" x14ac:dyDescent="0.25">
      <c r="O5943"/>
      <c r="P5943" s="29"/>
      <c r="R5943"/>
    </row>
    <row r="5944" spans="15:18" x14ac:dyDescent="0.25">
      <c r="O5944"/>
      <c r="P5944" s="29"/>
      <c r="R5944"/>
    </row>
    <row r="5945" spans="15:18" x14ac:dyDescent="0.25">
      <c r="O5945"/>
      <c r="P5945" s="29"/>
      <c r="R5945"/>
    </row>
    <row r="5946" spans="15:18" x14ac:dyDescent="0.25">
      <c r="O5946"/>
      <c r="P5946" s="29"/>
      <c r="R5946"/>
    </row>
    <row r="5947" spans="15:18" x14ac:dyDescent="0.25">
      <c r="O5947"/>
      <c r="P5947" s="29"/>
      <c r="R5947"/>
    </row>
    <row r="5948" spans="15:18" x14ac:dyDescent="0.25">
      <c r="O5948"/>
      <c r="P5948" s="29"/>
      <c r="R5948"/>
    </row>
    <row r="5949" spans="15:18" x14ac:dyDescent="0.25">
      <c r="O5949"/>
      <c r="P5949" s="29"/>
      <c r="R5949"/>
    </row>
    <row r="5950" spans="15:18" x14ac:dyDescent="0.25">
      <c r="O5950"/>
      <c r="P5950" s="29"/>
      <c r="R5950"/>
    </row>
    <row r="5951" spans="15:18" x14ac:dyDescent="0.25">
      <c r="O5951"/>
      <c r="P5951" s="29"/>
      <c r="R5951"/>
    </row>
    <row r="5952" spans="15:18" x14ac:dyDescent="0.25">
      <c r="O5952"/>
      <c r="P5952" s="29"/>
      <c r="R5952"/>
    </row>
    <row r="5953" spans="15:18" x14ac:dyDescent="0.25">
      <c r="O5953"/>
      <c r="P5953" s="29"/>
      <c r="R5953"/>
    </row>
    <row r="5954" spans="15:18" x14ac:dyDescent="0.25">
      <c r="O5954"/>
      <c r="P5954" s="29"/>
      <c r="R5954"/>
    </row>
    <row r="5955" spans="15:18" x14ac:dyDescent="0.25">
      <c r="O5955"/>
      <c r="P5955" s="29"/>
      <c r="R5955"/>
    </row>
    <row r="5956" spans="15:18" x14ac:dyDescent="0.25">
      <c r="O5956"/>
      <c r="P5956" s="29"/>
      <c r="R5956"/>
    </row>
    <row r="5957" spans="15:18" x14ac:dyDescent="0.25">
      <c r="O5957"/>
      <c r="P5957" s="29"/>
      <c r="R5957"/>
    </row>
    <row r="5958" spans="15:18" x14ac:dyDescent="0.25">
      <c r="O5958"/>
      <c r="P5958" s="29"/>
      <c r="R5958"/>
    </row>
    <row r="5959" spans="15:18" x14ac:dyDescent="0.25">
      <c r="O5959"/>
      <c r="P5959" s="29"/>
      <c r="R5959"/>
    </row>
    <row r="5960" spans="15:18" x14ac:dyDescent="0.25">
      <c r="O5960"/>
      <c r="P5960" s="29"/>
      <c r="R5960"/>
    </row>
    <row r="5961" spans="15:18" x14ac:dyDescent="0.25">
      <c r="O5961"/>
      <c r="P5961" s="29"/>
      <c r="R5961"/>
    </row>
    <row r="5962" spans="15:18" x14ac:dyDescent="0.25">
      <c r="O5962"/>
      <c r="P5962" s="29"/>
      <c r="R5962"/>
    </row>
    <row r="5963" spans="15:18" x14ac:dyDescent="0.25">
      <c r="O5963"/>
      <c r="P5963" s="29"/>
      <c r="R5963"/>
    </row>
    <row r="5964" spans="15:18" x14ac:dyDescent="0.25">
      <c r="O5964"/>
      <c r="P5964" s="29"/>
      <c r="R5964"/>
    </row>
    <row r="5965" spans="15:18" x14ac:dyDescent="0.25">
      <c r="O5965"/>
      <c r="P5965" s="29"/>
      <c r="R5965"/>
    </row>
    <row r="5966" spans="15:18" x14ac:dyDescent="0.25">
      <c r="O5966"/>
      <c r="P5966" s="29"/>
      <c r="R5966"/>
    </row>
    <row r="5967" spans="15:18" x14ac:dyDescent="0.25">
      <c r="O5967"/>
      <c r="P5967" s="29"/>
      <c r="R5967"/>
    </row>
    <row r="5968" spans="15:18" x14ac:dyDescent="0.25">
      <c r="O5968"/>
      <c r="P5968" s="29"/>
      <c r="R5968"/>
    </row>
    <row r="5969" spans="15:18" x14ac:dyDescent="0.25">
      <c r="O5969"/>
      <c r="P5969" s="29"/>
      <c r="R5969"/>
    </row>
    <row r="5970" spans="15:18" x14ac:dyDescent="0.25">
      <c r="O5970"/>
      <c r="P5970" s="29"/>
      <c r="R5970"/>
    </row>
    <row r="5971" spans="15:18" x14ac:dyDescent="0.25">
      <c r="O5971"/>
      <c r="P5971" s="29"/>
      <c r="R5971"/>
    </row>
    <row r="5972" spans="15:18" x14ac:dyDescent="0.25">
      <c r="O5972"/>
      <c r="P5972" s="29"/>
      <c r="R5972"/>
    </row>
    <row r="5973" spans="15:18" x14ac:dyDescent="0.25">
      <c r="O5973"/>
      <c r="P5973" s="29"/>
      <c r="R5973"/>
    </row>
    <row r="5974" spans="15:18" x14ac:dyDescent="0.25">
      <c r="O5974"/>
      <c r="P5974" s="29"/>
      <c r="R5974"/>
    </row>
    <row r="5975" spans="15:18" x14ac:dyDescent="0.25">
      <c r="O5975"/>
      <c r="P5975" s="29"/>
      <c r="R5975"/>
    </row>
    <row r="5976" spans="15:18" x14ac:dyDescent="0.25">
      <c r="O5976"/>
      <c r="P5976" s="29"/>
      <c r="R5976"/>
    </row>
    <row r="5977" spans="15:18" x14ac:dyDescent="0.25">
      <c r="O5977"/>
      <c r="P5977" s="29"/>
      <c r="R5977"/>
    </row>
    <row r="5978" spans="15:18" x14ac:dyDescent="0.25">
      <c r="O5978"/>
      <c r="P5978" s="29"/>
      <c r="R5978"/>
    </row>
    <row r="5979" spans="15:18" x14ac:dyDescent="0.25">
      <c r="O5979"/>
      <c r="P5979" s="29"/>
      <c r="R5979"/>
    </row>
    <row r="5980" spans="15:18" x14ac:dyDescent="0.25">
      <c r="O5980"/>
      <c r="P5980" s="29"/>
      <c r="R5980"/>
    </row>
    <row r="5981" spans="15:18" x14ac:dyDescent="0.25">
      <c r="O5981"/>
      <c r="P5981" s="29"/>
      <c r="R5981"/>
    </row>
    <row r="5982" spans="15:18" x14ac:dyDescent="0.25">
      <c r="O5982"/>
      <c r="P5982" s="29"/>
      <c r="R5982"/>
    </row>
    <row r="5983" spans="15:18" x14ac:dyDescent="0.25">
      <c r="O5983"/>
      <c r="P5983" s="29"/>
      <c r="R5983"/>
    </row>
    <row r="5984" spans="15:18" x14ac:dyDescent="0.25">
      <c r="O5984"/>
      <c r="P5984" s="29"/>
      <c r="R5984"/>
    </row>
    <row r="5985" spans="15:18" x14ac:dyDescent="0.25">
      <c r="O5985"/>
      <c r="P5985" s="29"/>
      <c r="R5985"/>
    </row>
    <row r="5986" spans="15:18" x14ac:dyDescent="0.25">
      <c r="O5986"/>
      <c r="P5986" s="29"/>
      <c r="R5986"/>
    </row>
    <row r="5987" spans="15:18" x14ac:dyDescent="0.25">
      <c r="O5987"/>
      <c r="P5987" s="29"/>
      <c r="R5987"/>
    </row>
    <row r="5988" spans="15:18" x14ac:dyDescent="0.25">
      <c r="O5988"/>
      <c r="P5988" s="29"/>
      <c r="R5988"/>
    </row>
    <row r="5989" spans="15:18" x14ac:dyDescent="0.25">
      <c r="O5989"/>
      <c r="P5989" s="29"/>
      <c r="R5989"/>
    </row>
    <row r="5990" spans="15:18" x14ac:dyDescent="0.25">
      <c r="O5990"/>
      <c r="P5990" s="29"/>
      <c r="R5990"/>
    </row>
    <row r="5991" spans="15:18" x14ac:dyDescent="0.25">
      <c r="O5991"/>
      <c r="P5991" s="29"/>
      <c r="R5991"/>
    </row>
    <row r="5992" spans="15:18" x14ac:dyDescent="0.25">
      <c r="O5992"/>
      <c r="P5992" s="29"/>
      <c r="R5992"/>
    </row>
    <row r="5993" spans="15:18" x14ac:dyDescent="0.25">
      <c r="O5993"/>
      <c r="P5993" s="29"/>
      <c r="R5993"/>
    </row>
    <row r="5994" spans="15:18" x14ac:dyDescent="0.25">
      <c r="O5994"/>
      <c r="P5994" s="29"/>
      <c r="R5994"/>
    </row>
    <row r="5995" spans="15:18" x14ac:dyDescent="0.25">
      <c r="O5995"/>
      <c r="P5995" s="29"/>
      <c r="R5995"/>
    </row>
    <row r="5996" spans="15:18" x14ac:dyDescent="0.25">
      <c r="O5996"/>
      <c r="P5996" s="29"/>
      <c r="R5996"/>
    </row>
    <row r="5997" spans="15:18" x14ac:dyDescent="0.25">
      <c r="O5997"/>
      <c r="P5997" s="29"/>
      <c r="R5997"/>
    </row>
    <row r="5998" spans="15:18" x14ac:dyDescent="0.25">
      <c r="O5998"/>
      <c r="P5998" s="29"/>
      <c r="R5998"/>
    </row>
    <row r="5999" spans="15:18" x14ac:dyDescent="0.25">
      <c r="O5999"/>
      <c r="P5999" s="29"/>
      <c r="R5999"/>
    </row>
    <row r="6000" spans="15:18" x14ac:dyDescent="0.25">
      <c r="O6000"/>
      <c r="P6000" s="29"/>
      <c r="R6000"/>
    </row>
    <row r="6001" spans="15:18" x14ac:dyDescent="0.25">
      <c r="O6001"/>
      <c r="P6001" s="29"/>
      <c r="R6001"/>
    </row>
    <row r="6002" spans="15:18" x14ac:dyDescent="0.25">
      <c r="O6002"/>
      <c r="P6002" s="29"/>
      <c r="R6002"/>
    </row>
    <row r="6003" spans="15:18" x14ac:dyDescent="0.25">
      <c r="O6003"/>
      <c r="P6003" s="29"/>
      <c r="R6003"/>
    </row>
    <row r="6004" spans="15:18" x14ac:dyDescent="0.25">
      <c r="O6004"/>
      <c r="P6004" s="29"/>
      <c r="R6004"/>
    </row>
    <row r="6005" spans="15:18" x14ac:dyDescent="0.25">
      <c r="O6005"/>
      <c r="P6005" s="29"/>
      <c r="R6005"/>
    </row>
    <row r="6006" spans="15:18" x14ac:dyDescent="0.25">
      <c r="O6006"/>
      <c r="P6006" s="29"/>
      <c r="R6006"/>
    </row>
    <row r="6007" spans="15:18" x14ac:dyDescent="0.25">
      <c r="O6007"/>
      <c r="P6007" s="29"/>
      <c r="R6007"/>
    </row>
    <row r="6008" spans="15:18" x14ac:dyDescent="0.25">
      <c r="O6008"/>
      <c r="P6008" s="29"/>
      <c r="R6008"/>
    </row>
    <row r="6009" spans="15:18" x14ac:dyDescent="0.25">
      <c r="O6009"/>
      <c r="P6009" s="29"/>
      <c r="R6009"/>
    </row>
    <row r="6010" spans="15:18" x14ac:dyDescent="0.25">
      <c r="O6010"/>
      <c r="P6010" s="29"/>
      <c r="R6010"/>
    </row>
    <row r="6011" spans="15:18" x14ac:dyDescent="0.25">
      <c r="O6011"/>
      <c r="P6011" s="29"/>
      <c r="R6011"/>
    </row>
    <row r="6012" spans="15:18" x14ac:dyDescent="0.25">
      <c r="O6012"/>
      <c r="P6012" s="29"/>
      <c r="R6012"/>
    </row>
    <row r="6013" spans="15:18" x14ac:dyDescent="0.25">
      <c r="O6013"/>
      <c r="P6013" s="29"/>
      <c r="R6013"/>
    </row>
    <row r="6014" spans="15:18" x14ac:dyDescent="0.25">
      <c r="O6014"/>
      <c r="P6014" s="29"/>
      <c r="R6014"/>
    </row>
    <row r="6015" spans="15:18" x14ac:dyDescent="0.25">
      <c r="O6015"/>
      <c r="P6015" s="29"/>
      <c r="R6015"/>
    </row>
    <row r="6016" spans="15:18" x14ac:dyDescent="0.25">
      <c r="O6016"/>
      <c r="P6016" s="29"/>
      <c r="R6016"/>
    </row>
    <row r="6017" spans="15:18" x14ac:dyDescent="0.25">
      <c r="O6017"/>
      <c r="P6017" s="29"/>
      <c r="R6017"/>
    </row>
    <row r="6018" spans="15:18" x14ac:dyDescent="0.25">
      <c r="O6018"/>
      <c r="P6018" s="29"/>
      <c r="R6018"/>
    </row>
    <row r="6019" spans="15:18" x14ac:dyDescent="0.25">
      <c r="O6019"/>
      <c r="P6019" s="29"/>
      <c r="R6019"/>
    </row>
    <row r="6020" spans="15:18" x14ac:dyDescent="0.25">
      <c r="O6020"/>
      <c r="P6020" s="29"/>
      <c r="R6020"/>
    </row>
    <row r="6021" spans="15:18" x14ac:dyDescent="0.25">
      <c r="O6021"/>
      <c r="P6021" s="29"/>
      <c r="R6021"/>
    </row>
    <row r="6022" spans="15:18" x14ac:dyDescent="0.25">
      <c r="O6022"/>
      <c r="P6022" s="29"/>
      <c r="R6022"/>
    </row>
    <row r="6023" spans="15:18" x14ac:dyDescent="0.25">
      <c r="O6023"/>
      <c r="P6023" s="29"/>
      <c r="R6023"/>
    </row>
    <row r="6024" spans="15:18" x14ac:dyDescent="0.25">
      <c r="O6024"/>
      <c r="P6024" s="29"/>
      <c r="R6024"/>
    </row>
    <row r="6025" spans="15:18" x14ac:dyDescent="0.25">
      <c r="O6025"/>
      <c r="P6025" s="29"/>
      <c r="R6025"/>
    </row>
    <row r="6026" spans="15:18" x14ac:dyDescent="0.25">
      <c r="O6026"/>
      <c r="P6026" s="29"/>
      <c r="R6026"/>
    </row>
    <row r="6027" spans="15:18" x14ac:dyDescent="0.25">
      <c r="O6027"/>
      <c r="P6027" s="29"/>
      <c r="R6027"/>
    </row>
    <row r="6028" spans="15:18" x14ac:dyDescent="0.25">
      <c r="O6028"/>
      <c r="P6028" s="29"/>
      <c r="R6028"/>
    </row>
    <row r="6029" spans="15:18" x14ac:dyDescent="0.25">
      <c r="O6029"/>
      <c r="P6029" s="29"/>
      <c r="R6029"/>
    </row>
    <row r="6030" spans="15:18" x14ac:dyDescent="0.25">
      <c r="O6030"/>
      <c r="P6030" s="29"/>
      <c r="R6030"/>
    </row>
    <row r="6031" spans="15:18" x14ac:dyDescent="0.25">
      <c r="O6031"/>
      <c r="P6031" s="29"/>
      <c r="R6031"/>
    </row>
    <row r="6032" spans="15:18" x14ac:dyDescent="0.25">
      <c r="O6032"/>
      <c r="P6032" s="29"/>
      <c r="R6032"/>
    </row>
    <row r="6033" spans="15:18" x14ac:dyDescent="0.25">
      <c r="O6033"/>
      <c r="P6033" s="29"/>
      <c r="R6033"/>
    </row>
    <row r="6034" spans="15:18" x14ac:dyDescent="0.25">
      <c r="O6034"/>
      <c r="P6034" s="29"/>
      <c r="R6034"/>
    </row>
    <row r="6035" spans="15:18" x14ac:dyDescent="0.25">
      <c r="O6035"/>
      <c r="P6035" s="29"/>
      <c r="R6035"/>
    </row>
    <row r="6036" spans="15:18" x14ac:dyDescent="0.25">
      <c r="O6036"/>
      <c r="P6036" s="29"/>
      <c r="R6036"/>
    </row>
    <row r="6037" spans="15:18" x14ac:dyDescent="0.25">
      <c r="O6037"/>
      <c r="P6037" s="29"/>
      <c r="R6037"/>
    </row>
    <row r="6038" spans="15:18" x14ac:dyDescent="0.25">
      <c r="O6038"/>
      <c r="P6038" s="29"/>
      <c r="R6038"/>
    </row>
    <row r="6039" spans="15:18" x14ac:dyDescent="0.25">
      <c r="O6039"/>
      <c r="P6039" s="29"/>
      <c r="R6039"/>
    </row>
    <row r="6040" spans="15:18" x14ac:dyDescent="0.25">
      <c r="O6040"/>
      <c r="P6040" s="29"/>
      <c r="R6040"/>
    </row>
    <row r="6041" spans="15:18" x14ac:dyDescent="0.25">
      <c r="O6041"/>
      <c r="P6041" s="29"/>
      <c r="R6041"/>
    </row>
    <row r="6042" spans="15:18" x14ac:dyDescent="0.25">
      <c r="O6042"/>
      <c r="P6042" s="29"/>
      <c r="R6042"/>
    </row>
    <row r="6043" spans="15:18" x14ac:dyDescent="0.25">
      <c r="O6043"/>
      <c r="P6043" s="29"/>
      <c r="R6043"/>
    </row>
    <row r="6044" spans="15:18" x14ac:dyDescent="0.25">
      <c r="O6044"/>
      <c r="P6044" s="29"/>
      <c r="R6044"/>
    </row>
    <row r="6045" spans="15:18" x14ac:dyDescent="0.25">
      <c r="O6045"/>
      <c r="P6045" s="29"/>
      <c r="R6045"/>
    </row>
    <row r="6046" spans="15:18" x14ac:dyDescent="0.25">
      <c r="O6046"/>
      <c r="P6046" s="29"/>
      <c r="R6046"/>
    </row>
    <row r="6047" spans="15:18" x14ac:dyDescent="0.25">
      <c r="O6047"/>
      <c r="P6047" s="29"/>
      <c r="R6047"/>
    </row>
    <row r="6048" spans="15:18" x14ac:dyDescent="0.25">
      <c r="O6048"/>
      <c r="P6048" s="29"/>
      <c r="R6048"/>
    </row>
    <row r="6049" spans="15:18" x14ac:dyDescent="0.25">
      <c r="O6049"/>
      <c r="P6049" s="29"/>
      <c r="R6049"/>
    </row>
    <row r="6050" spans="15:18" x14ac:dyDescent="0.25">
      <c r="O6050"/>
      <c r="P6050" s="29"/>
      <c r="R6050"/>
    </row>
    <row r="6051" spans="15:18" x14ac:dyDescent="0.25">
      <c r="O6051"/>
      <c r="P6051" s="29"/>
      <c r="R6051"/>
    </row>
    <row r="6052" spans="15:18" x14ac:dyDescent="0.25">
      <c r="O6052"/>
      <c r="P6052" s="29"/>
      <c r="R6052"/>
    </row>
    <row r="6053" spans="15:18" x14ac:dyDescent="0.25">
      <c r="O6053"/>
      <c r="P6053" s="29"/>
      <c r="R6053"/>
    </row>
    <row r="6054" spans="15:18" x14ac:dyDescent="0.25">
      <c r="O6054"/>
      <c r="P6054" s="29"/>
      <c r="R6054"/>
    </row>
    <row r="6055" spans="15:18" x14ac:dyDescent="0.25">
      <c r="O6055"/>
      <c r="P6055" s="29"/>
      <c r="R6055"/>
    </row>
    <row r="6056" spans="15:18" x14ac:dyDescent="0.25">
      <c r="O6056"/>
      <c r="P6056" s="29"/>
      <c r="R6056"/>
    </row>
    <row r="6057" spans="15:18" x14ac:dyDescent="0.25">
      <c r="O6057"/>
      <c r="P6057" s="29"/>
      <c r="R6057"/>
    </row>
    <row r="6058" spans="15:18" x14ac:dyDescent="0.25">
      <c r="O6058"/>
      <c r="P6058" s="29"/>
      <c r="R6058"/>
    </row>
    <row r="6059" spans="15:18" x14ac:dyDescent="0.25">
      <c r="O6059"/>
      <c r="P6059" s="29"/>
      <c r="R6059"/>
    </row>
    <row r="6060" spans="15:18" x14ac:dyDescent="0.25">
      <c r="O6060"/>
      <c r="P6060" s="29"/>
      <c r="R6060"/>
    </row>
    <row r="6061" spans="15:18" x14ac:dyDescent="0.25">
      <c r="O6061"/>
      <c r="P6061" s="29"/>
      <c r="R6061"/>
    </row>
    <row r="6062" spans="15:18" x14ac:dyDescent="0.25">
      <c r="O6062"/>
      <c r="P6062" s="29"/>
      <c r="R6062"/>
    </row>
    <row r="6063" spans="15:18" x14ac:dyDescent="0.25">
      <c r="O6063"/>
      <c r="P6063" s="29"/>
      <c r="R6063"/>
    </row>
    <row r="6064" spans="15:18" x14ac:dyDescent="0.25">
      <c r="O6064"/>
      <c r="P6064" s="29"/>
      <c r="R6064"/>
    </row>
    <row r="6065" spans="15:18" x14ac:dyDescent="0.25">
      <c r="O6065"/>
      <c r="P6065" s="29"/>
      <c r="R6065"/>
    </row>
    <row r="6066" spans="15:18" x14ac:dyDescent="0.25">
      <c r="O6066"/>
      <c r="P6066" s="29"/>
      <c r="R6066"/>
    </row>
    <row r="6067" spans="15:18" x14ac:dyDescent="0.25">
      <c r="O6067"/>
      <c r="P6067" s="29"/>
      <c r="R6067"/>
    </row>
    <row r="6068" spans="15:18" x14ac:dyDescent="0.25">
      <c r="O6068"/>
      <c r="P6068" s="29"/>
      <c r="R6068"/>
    </row>
    <row r="6069" spans="15:18" x14ac:dyDescent="0.25">
      <c r="O6069"/>
      <c r="P6069" s="29"/>
      <c r="R6069"/>
    </row>
    <row r="6070" spans="15:18" x14ac:dyDescent="0.25">
      <c r="O6070"/>
      <c r="P6070" s="29"/>
      <c r="R6070"/>
    </row>
    <row r="6071" spans="15:18" x14ac:dyDescent="0.25">
      <c r="O6071"/>
      <c r="P6071" s="29"/>
      <c r="R6071"/>
    </row>
    <row r="6072" spans="15:18" x14ac:dyDescent="0.25">
      <c r="O6072"/>
      <c r="P6072" s="29"/>
      <c r="R6072"/>
    </row>
    <row r="6073" spans="15:18" x14ac:dyDescent="0.25">
      <c r="O6073"/>
      <c r="P6073" s="29"/>
      <c r="R6073"/>
    </row>
    <row r="6074" spans="15:18" x14ac:dyDescent="0.25">
      <c r="O6074"/>
      <c r="P6074" s="29"/>
      <c r="R6074"/>
    </row>
    <row r="6075" spans="15:18" x14ac:dyDescent="0.25">
      <c r="O6075"/>
      <c r="P6075" s="29"/>
      <c r="R6075"/>
    </row>
    <row r="6076" spans="15:18" x14ac:dyDescent="0.25">
      <c r="O6076"/>
      <c r="P6076" s="29"/>
      <c r="R6076"/>
    </row>
    <row r="6077" spans="15:18" x14ac:dyDescent="0.25">
      <c r="O6077"/>
      <c r="P6077" s="29"/>
      <c r="R6077"/>
    </row>
    <row r="6078" spans="15:18" x14ac:dyDescent="0.25">
      <c r="O6078"/>
      <c r="P6078" s="29"/>
      <c r="R6078"/>
    </row>
    <row r="6079" spans="15:18" x14ac:dyDescent="0.25">
      <c r="O6079"/>
      <c r="P6079" s="29"/>
      <c r="R6079"/>
    </row>
    <row r="6080" spans="15:18" x14ac:dyDescent="0.25">
      <c r="O6080"/>
      <c r="P6080" s="29"/>
      <c r="R6080"/>
    </row>
    <row r="6081" spans="15:18" x14ac:dyDescent="0.25">
      <c r="O6081"/>
      <c r="P6081" s="29"/>
      <c r="R6081"/>
    </row>
    <row r="6082" spans="15:18" x14ac:dyDescent="0.25">
      <c r="O6082"/>
      <c r="P6082" s="29"/>
      <c r="R6082"/>
    </row>
    <row r="6083" spans="15:18" x14ac:dyDescent="0.25">
      <c r="O6083"/>
      <c r="P6083" s="29"/>
      <c r="R6083"/>
    </row>
    <row r="6084" spans="15:18" x14ac:dyDescent="0.25">
      <c r="O6084"/>
      <c r="P6084" s="29"/>
      <c r="R6084"/>
    </row>
    <row r="6085" spans="15:18" x14ac:dyDescent="0.25">
      <c r="O6085"/>
      <c r="P6085" s="29"/>
      <c r="R6085"/>
    </row>
    <row r="6086" spans="15:18" x14ac:dyDescent="0.25">
      <c r="O6086"/>
      <c r="P6086" s="29"/>
      <c r="R6086"/>
    </row>
    <row r="6087" spans="15:18" x14ac:dyDescent="0.25">
      <c r="O6087"/>
      <c r="P6087" s="29"/>
      <c r="R6087"/>
    </row>
    <row r="6088" spans="15:18" x14ac:dyDescent="0.25">
      <c r="O6088"/>
      <c r="P6088" s="29"/>
      <c r="R6088"/>
    </row>
    <row r="6089" spans="15:18" x14ac:dyDescent="0.25">
      <c r="O6089"/>
      <c r="P6089" s="29"/>
      <c r="R6089"/>
    </row>
    <row r="6090" spans="15:18" x14ac:dyDescent="0.25">
      <c r="O6090"/>
      <c r="P6090" s="29"/>
      <c r="R6090"/>
    </row>
    <row r="6091" spans="15:18" x14ac:dyDescent="0.25">
      <c r="O6091"/>
      <c r="P6091" s="29"/>
      <c r="R6091"/>
    </row>
    <row r="6092" spans="15:18" x14ac:dyDescent="0.25">
      <c r="O6092"/>
      <c r="P6092" s="29"/>
      <c r="R6092"/>
    </row>
    <row r="6093" spans="15:18" x14ac:dyDescent="0.25">
      <c r="O6093"/>
      <c r="P6093" s="29"/>
      <c r="R6093"/>
    </row>
    <row r="6094" spans="15:18" x14ac:dyDescent="0.25">
      <c r="O6094"/>
      <c r="P6094" s="29"/>
      <c r="R6094"/>
    </row>
    <row r="6095" spans="15:18" x14ac:dyDescent="0.25">
      <c r="O6095"/>
      <c r="P6095" s="29"/>
      <c r="R6095"/>
    </row>
    <row r="6096" spans="15:18" x14ac:dyDescent="0.25">
      <c r="O6096"/>
      <c r="P6096" s="29"/>
      <c r="R6096"/>
    </row>
    <row r="6097" spans="15:18" x14ac:dyDescent="0.25">
      <c r="O6097"/>
      <c r="P6097" s="29"/>
      <c r="R6097"/>
    </row>
    <row r="6098" spans="15:18" x14ac:dyDescent="0.25">
      <c r="O6098"/>
      <c r="P6098" s="29"/>
      <c r="R6098"/>
    </row>
    <row r="6099" spans="15:18" x14ac:dyDescent="0.25">
      <c r="O6099"/>
      <c r="P6099" s="29"/>
      <c r="R6099"/>
    </row>
    <row r="6100" spans="15:18" x14ac:dyDescent="0.25">
      <c r="O6100"/>
      <c r="P6100" s="29"/>
      <c r="R6100"/>
    </row>
    <row r="6101" spans="15:18" x14ac:dyDescent="0.25">
      <c r="O6101"/>
      <c r="P6101" s="29"/>
      <c r="R6101"/>
    </row>
    <row r="6102" spans="15:18" x14ac:dyDescent="0.25">
      <c r="O6102"/>
      <c r="P6102" s="29"/>
      <c r="R6102"/>
    </row>
    <row r="6103" spans="15:18" x14ac:dyDescent="0.25">
      <c r="O6103"/>
      <c r="P6103" s="29"/>
      <c r="R6103"/>
    </row>
    <row r="6104" spans="15:18" x14ac:dyDescent="0.25">
      <c r="O6104"/>
      <c r="P6104" s="29"/>
      <c r="R6104"/>
    </row>
    <row r="6105" spans="15:18" x14ac:dyDescent="0.25">
      <c r="O6105"/>
      <c r="P6105" s="29"/>
      <c r="R6105"/>
    </row>
    <row r="6106" spans="15:18" x14ac:dyDescent="0.25">
      <c r="O6106"/>
      <c r="P6106" s="29"/>
      <c r="R6106"/>
    </row>
    <row r="6107" spans="15:18" x14ac:dyDescent="0.25">
      <c r="O6107"/>
      <c r="P6107" s="29"/>
      <c r="R6107"/>
    </row>
    <row r="6108" spans="15:18" x14ac:dyDescent="0.25">
      <c r="O6108"/>
      <c r="P6108" s="29"/>
      <c r="R6108"/>
    </row>
    <row r="6109" spans="15:18" x14ac:dyDescent="0.25">
      <c r="O6109"/>
      <c r="P6109" s="29"/>
      <c r="R6109"/>
    </row>
    <row r="6110" spans="15:18" x14ac:dyDescent="0.25">
      <c r="O6110"/>
      <c r="P6110" s="29"/>
      <c r="R6110"/>
    </row>
    <row r="6111" spans="15:18" x14ac:dyDescent="0.25">
      <c r="O6111"/>
      <c r="P6111" s="29"/>
      <c r="R6111"/>
    </row>
    <row r="6112" spans="15:18" x14ac:dyDescent="0.25">
      <c r="O6112"/>
      <c r="P6112" s="29"/>
      <c r="R6112"/>
    </row>
    <row r="6113" spans="15:18" x14ac:dyDescent="0.25">
      <c r="O6113"/>
      <c r="P6113" s="29"/>
      <c r="R6113"/>
    </row>
    <row r="6114" spans="15:18" x14ac:dyDescent="0.25">
      <c r="O6114"/>
      <c r="P6114" s="29"/>
      <c r="R6114"/>
    </row>
    <row r="6115" spans="15:18" x14ac:dyDescent="0.25">
      <c r="O6115"/>
      <c r="P6115" s="29"/>
      <c r="R6115"/>
    </row>
    <row r="6116" spans="15:18" x14ac:dyDescent="0.25">
      <c r="O6116"/>
      <c r="P6116" s="29"/>
      <c r="R6116"/>
    </row>
    <row r="6117" spans="15:18" x14ac:dyDescent="0.25">
      <c r="O6117"/>
      <c r="P6117" s="29"/>
      <c r="R6117"/>
    </row>
    <row r="6118" spans="15:18" x14ac:dyDescent="0.25">
      <c r="O6118"/>
      <c r="P6118" s="29"/>
      <c r="R6118"/>
    </row>
    <row r="6119" spans="15:18" x14ac:dyDescent="0.25">
      <c r="O6119"/>
      <c r="P6119" s="29"/>
      <c r="R6119"/>
    </row>
    <row r="6120" spans="15:18" x14ac:dyDescent="0.25">
      <c r="O6120"/>
      <c r="P6120" s="29"/>
      <c r="R6120"/>
    </row>
    <row r="6121" spans="15:18" x14ac:dyDescent="0.25">
      <c r="O6121"/>
      <c r="P6121" s="29"/>
      <c r="R6121"/>
    </row>
    <row r="6122" spans="15:18" x14ac:dyDescent="0.25">
      <c r="O6122"/>
      <c r="P6122" s="29"/>
      <c r="R6122"/>
    </row>
    <row r="6123" spans="15:18" x14ac:dyDescent="0.25">
      <c r="O6123"/>
      <c r="P6123" s="29"/>
      <c r="R6123"/>
    </row>
    <row r="6124" spans="15:18" x14ac:dyDescent="0.25">
      <c r="O6124"/>
      <c r="P6124" s="29"/>
      <c r="R6124"/>
    </row>
    <row r="6125" spans="15:18" x14ac:dyDescent="0.25">
      <c r="O6125"/>
      <c r="P6125" s="29"/>
      <c r="R6125"/>
    </row>
    <row r="6126" spans="15:18" x14ac:dyDescent="0.25">
      <c r="O6126"/>
      <c r="P6126" s="29"/>
      <c r="R6126"/>
    </row>
    <row r="6127" spans="15:18" x14ac:dyDescent="0.25">
      <c r="O6127"/>
      <c r="P6127" s="29"/>
      <c r="R6127"/>
    </row>
    <row r="6128" spans="15:18" x14ac:dyDescent="0.25">
      <c r="O6128"/>
      <c r="P6128" s="29"/>
      <c r="R6128"/>
    </row>
    <row r="6129" spans="15:18" x14ac:dyDescent="0.25">
      <c r="O6129"/>
      <c r="P6129" s="29"/>
      <c r="R6129"/>
    </row>
    <row r="6130" spans="15:18" x14ac:dyDescent="0.25">
      <c r="O6130"/>
      <c r="P6130" s="29"/>
      <c r="R6130"/>
    </row>
    <row r="6131" spans="15:18" x14ac:dyDescent="0.25">
      <c r="O6131"/>
      <c r="P6131" s="29"/>
      <c r="R6131"/>
    </row>
    <row r="6132" spans="15:18" x14ac:dyDescent="0.25">
      <c r="O6132"/>
      <c r="P6132" s="29"/>
      <c r="R6132"/>
    </row>
    <row r="6133" spans="15:18" x14ac:dyDescent="0.25">
      <c r="O6133"/>
      <c r="P6133" s="29"/>
      <c r="R6133"/>
    </row>
    <row r="6134" spans="15:18" x14ac:dyDescent="0.25">
      <c r="O6134"/>
      <c r="P6134" s="29"/>
      <c r="R6134"/>
    </row>
    <row r="6135" spans="15:18" x14ac:dyDescent="0.25">
      <c r="O6135"/>
      <c r="P6135" s="29"/>
      <c r="R6135"/>
    </row>
    <row r="6136" spans="15:18" x14ac:dyDescent="0.25">
      <c r="O6136"/>
      <c r="P6136" s="29"/>
      <c r="R6136"/>
    </row>
    <row r="6137" spans="15:18" x14ac:dyDescent="0.25">
      <c r="O6137"/>
      <c r="P6137" s="29"/>
      <c r="R6137"/>
    </row>
    <row r="6138" spans="15:18" x14ac:dyDescent="0.25">
      <c r="O6138"/>
      <c r="P6138" s="29"/>
      <c r="R6138"/>
    </row>
    <row r="6139" spans="15:18" x14ac:dyDescent="0.25">
      <c r="O6139"/>
      <c r="P6139" s="29"/>
      <c r="R6139"/>
    </row>
    <row r="6140" spans="15:18" x14ac:dyDescent="0.25">
      <c r="O6140"/>
      <c r="P6140" s="29"/>
      <c r="R6140"/>
    </row>
    <row r="6141" spans="15:18" x14ac:dyDescent="0.25">
      <c r="O6141"/>
      <c r="P6141" s="29"/>
      <c r="R6141"/>
    </row>
    <row r="6142" spans="15:18" x14ac:dyDescent="0.25">
      <c r="O6142"/>
      <c r="P6142" s="29"/>
      <c r="R6142"/>
    </row>
    <row r="6143" spans="15:18" x14ac:dyDescent="0.25">
      <c r="O6143"/>
      <c r="P6143" s="29"/>
      <c r="R6143"/>
    </row>
    <row r="6144" spans="15:18" x14ac:dyDescent="0.25">
      <c r="O6144"/>
      <c r="P6144" s="29"/>
      <c r="R6144"/>
    </row>
    <row r="6145" spans="15:18" x14ac:dyDescent="0.25">
      <c r="O6145"/>
      <c r="P6145" s="29"/>
      <c r="R6145"/>
    </row>
    <row r="6146" spans="15:18" x14ac:dyDescent="0.25">
      <c r="O6146"/>
      <c r="P6146" s="29"/>
      <c r="R6146"/>
    </row>
    <row r="6147" spans="15:18" x14ac:dyDescent="0.25">
      <c r="O6147"/>
      <c r="P6147" s="29"/>
      <c r="R6147"/>
    </row>
    <row r="6148" spans="15:18" x14ac:dyDescent="0.25">
      <c r="O6148"/>
      <c r="P6148" s="29"/>
      <c r="R6148"/>
    </row>
    <row r="6149" spans="15:18" x14ac:dyDescent="0.25">
      <c r="O6149"/>
      <c r="P6149" s="29"/>
      <c r="R6149"/>
    </row>
    <row r="6150" spans="15:18" x14ac:dyDescent="0.25">
      <c r="O6150"/>
      <c r="P6150" s="29"/>
      <c r="R6150"/>
    </row>
    <row r="6151" spans="15:18" x14ac:dyDescent="0.25">
      <c r="O6151"/>
      <c r="P6151" s="29"/>
      <c r="R6151"/>
    </row>
    <row r="6152" spans="15:18" x14ac:dyDescent="0.25">
      <c r="O6152"/>
      <c r="P6152" s="29"/>
      <c r="R6152"/>
    </row>
    <row r="6153" spans="15:18" x14ac:dyDescent="0.25">
      <c r="O6153"/>
      <c r="P6153" s="29"/>
      <c r="R6153"/>
    </row>
    <row r="6154" spans="15:18" x14ac:dyDescent="0.25">
      <c r="O6154"/>
      <c r="P6154" s="29"/>
      <c r="R6154"/>
    </row>
    <row r="6155" spans="15:18" x14ac:dyDescent="0.25">
      <c r="O6155"/>
      <c r="P6155" s="29"/>
      <c r="R6155"/>
    </row>
    <row r="6156" spans="15:18" x14ac:dyDescent="0.25">
      <c r="O6156"/>
      <c r="P6156" s="29"/>
      <c r="R6156"/>
    </row>
    <row r="6157" spans="15:18" x14ac:dyDescent="0.25">
      <c r="O6157"/>
      <c r="P6157" s="29"/>
      <c r="R6157"/>
    </row>
    <row r="6158" spans="15:18" x14ac:dyDescent="0.25">
      <c r="O6158"/>
      <c r="P6158" s="29"/>
      <c r="R6158"/>
    </row>
    <row r="6159" spans="15:18" x14ac:dyDescent="0.25">
      <c r="O6159"/>
      <c r="P6159" s="29"/>
      <c r="R6159"/>
    </row>
    <row r="6160" spans="15:18" x14ac:dyDescent="0.25">
      <c r="O6160"/>
      <c r="P6160" s="29"/>
      <c r="R6160"/>
    </row>
    <row r="6161" spans="15:18" x14ac:dyDescent="0.25">
      <c r="O6161"/>
      <c r="P6161" s="29"/>
      <c r="R6161"/>
    </row>
    <row r="6162" spans="15:18" x14ac:dyDescent="0.25">
      <c r="O6162"/>
      <c r="P6162" s="29"/>
      <c r="R6162"/>
    </row>
    <row r="6163" spans="15:18" x14ac:dyDescent="0.25">
      <c r="O6163"/>
      <c r="P6163" s="29"/>
      <c r="R6163"/>
    </row>
    <row r="6164" spans="15:18" x14ac:dyDescent="0.25">
      <c r="O6164"/>
      <c r="P6164" s="29"/>
      <c r="R6164"/>
    </row>
    <row r="6165" spans="15:18" x14ac:dyDescent="0.25">
      <c r="O6165"/>
      <c r="P6165" s="29"/>
      <c r="R6165"/>
    </row>
    <row r="6166" spans="15:18" x14ac:dyDescent="0.25">
      <c r="O6166"/>
      <c r="P6166" s="29"/>
      <c r="R6166"/>
    </row>
    <row r="6167" spans="15:18" x14ac:dyDescent="0.25">
      <c r="O6167"/>
      <c r="P6167" s="29"/>
      <c r="R6167"/>
    </row>
    <row r="6168" spans="15:18" x14ac:dyDescent="0.25">
      <c r="O6168"/>
      <c r="P6168" s="29"/>
      <c r="R6168"/>
    </row>
    <row r="6169" spans="15:18" x14ac:dyDescent="0.25">
      <c r="O6169"/>
      <c r="P6169" s="29"/>
      <c r="R6169"/>
    </row>
    <row r="6170" spans="15:18" x14ac:dyDescent="0.25">
      <c r="O6170"/>
      <c r="P6170" s="29"/>
      <c r="R6170"/>
    </row>
    <row r="6171" spans="15:18" x14ac:dyDescent="0.25">
      <c r="O6171"/>
      <c r="P6171" s="29"/>
      <c r="R6171"/>
    </row>
    <row r="6172" spans="15:18" x14ac:dyDescent="0.25">
      <c r="O6172"/>
      <c r="P6172" s="29"/>
      <c r="R6172"/>
    </row>
    <row r="6173" spans="15:18" x14ac:dyDescent="0.25">
      <c r="O6173"/>
      <c r="P6173" s="29"/>
      <c r="R6173"/>
    </row>
    <row r="6174" spans="15:18" x14ac:dyDescent="0.25">
      <c r="O6174"/>
      <c r="P6174" s="29"/>
      <c r="R6174"/>
    </row>
    <row r="6175" spans="15:18" x14ac:dyDescent="0.25">
      <c r="O6175"/>
      <c r="P6175" s="29"/>
      <c r="R6175"/>
    </row>
    <row r="6176" spans="15:18" x14ac:dyDescent="0.25">
      <c r="O6176"/>
      <c r="P6176" s="29"/>
      <c r="R6176"/>
    </row>
    <row r="6177" spans="15:18" x14ac:dyDescent="0.25">
      <c r="O6177"/>
      <c r="P6177" s="29"/>
      <c r="R6177"/>
    </row>
    <row r="6178" spans="15:18" x14ac:dyDescent="0.25">
      <c r="O6178"/>
      <c r="P6178" s="29"/>
      <c r="R6178"/>
    </row>
    <row r="6179" spans="15:18" x14ac:dyDescent="0.25">
      <c r="O6179"/>
      <c r="P6179" s="29"/>
      <c r="R6179"/>
    </row>
    <row r="6180" spans="15:18" x14ac:dyDescent="0.25">
      <c r="O6180"/>
      <c r="P6180" s="29"/>
      <c r="R6180"/>
    </row>
    <row r="6181" spans="15:18" x14ac:dyDescent="0.25">
      <c r="O6181"/>
      <c r="P6181" s="29"/>
      <c r="R6181"/>
    </row>
    <row r="6182" spans="15:18" x14ac:dyDescent="0.25">
      <c r="O6182"/>
      <c r="P6182" s="29"/>
      <c r="R6182"/>
    </row>
    <row r="6183" spans="15:18" x14ac:dyDescent="0.25">
      <c r="O6183"/>
      <c r="P6183" s="29"/>
      <c r="R6183"/>
    </row>
    <row r="6184" spans="15:18" x14ac:dyDescent="0.25">
      <c r="O6184"/>
      <c r="P6184" s="29"/>
      <c r="R6184"/>
    </row>
    <row r="6185" spans="15:18" x14ac:dyDescent="0.25">
      <c r="O6185"/>
      <c r="P6185" s="29"/>
      <c r="R6185"/>
    </row>
    <row r="6186" spans="15:18" x14ac:dyDescent="0.25">
      <c r="O6186"/>
      <c r="P6186" s="29"/>
      <c r="R6186"/>
    </row>
    <row r="6187" spans="15:18" x14ac:dyDescent="0.25">
      <c r="O6187"/>
      <c r="P6187" s="29"/>
      <c r="R6187"/>
    </row>
    <row r="6188" spans="15:18" x14ac:dyDescent="0.25">
      <c r="O6188"/>
      <c r="P6188" s="29"/>
      <c r="R6188"/>
    </row>
    <row r="6189" spans="15:18" x14ac:dyDescent="0.25">
      <c r="O6189"/>
      <c r="P6189" s="29"/>
      <c r="R6189"/>
    </row>
    <row r="6190" spans="15:18" x14ac:dyDescent="0.25">
      <c r="O6190"/>
      <c r="P6190" s="29"/>
      <c r="R6190"/>
    </row>
    <row r="6191" spans="15:18" x14ac:dyDescent="0.25">
      <c r="O6191"/>
      <c r="P6191" s="29"/>
      <c r="R6191"/>
    </row>
    <row r="6192" spans="15:18" x14ac:dyDescent="0.25">
      <c r="O6192"/>
      <c r="P6192" s="29"/>
      <c r="R6192"/>
    </row>
    <row r="6193" spans="15:18" x14ac:dyDescent="0.25">
      <c r="O6193"/>
      <c r="P6193" s="29"/>
      <c r="R6193"/>
    </row>
    <row r="6194" spans="15:18" x14ac:dyDescent="0.25">
      <c r="O6194"/>
      <c r="P6194" s="29"/>
      <c r="R6194"/>
    </row>
    <row r="6195" spans="15:18" x14ac:dyDescent="0.25">
      <c r="O6195"/>
      <c r="P6195" s="29"/>
      <c r="R6195"/>
    </row>
    <row r="6196" spans="15:18" x14ac:dyDescent="0.25">
      <c r="O6196"/>
      <c r="P6196" s="29"/>
      <c r="R6196"/>
    </row>
    <row r="6197" spans="15:18" x14ac:dyDescent="0.25">
      <c r="O6197"/>
      <c r="P6197" s="29"/>
      <c r="R6197"/>
    </row>
    <row r="6198" spans="15:18" x14ac:dyDescent="0.25">
      <c r="O6198"/>
      <c r="P6198" s="29"/>
      <c r="R6198"/>
    </row>
    <row r="6199" spans="15:18" x14ac:dyDescent="0.25">
      <c r="O6199"/>
      <c r="P6199" s="29"/>
      <c r="R6199"/>
    </row>
    <row r="6200" spans="15:18" x14ac:dyDescent="0.25">
      <c r="O6200"/>
      <c r="P6200" s="29"/>
      <c r="R6200"/>
    </row>
    <row r="6201" spans="15:18" x14ac:dyDescent="0.25">
      <c r="O6201"/>
      <c r="P6201" s="29"/>
      <c r="R6201"/>
    </row>
    <row r="6202" spans="15:18" x14ac:dyDescent="0.25">
      <c r="O6202"/>
      <c r="P6202" s="29"/>
      <c r="R6202"/>
    </row>
    <row r="6203" spans="15:18" x14ac:dyDescent="0.25">
      <c r="O6203"/>
      <c r="P6203" s="29"/>
      <c r="R6203"/>
    </row>
    <row r="6204" spans="15:18" x14ac:dyDescent="0.25">
      <c r="O6204"/>
      <c r="P6204" s="29"/>
      <c r="R6204"/>
    </row>
    <row r="6205" spans="15:18" x14ac:dyDescent="0.25">
      <c r="O6205"/>
      <c r="P6205" s="29"/>
      <c r="R6205"/>
    </row>
    <row r="6206" spans="15:18" x14ac:dyDescent="0.25">
      <c r="O6206"/>
      <c r="P6206" s="29"/>
      <c r="R6206"/>
    </row>
    <row r="6207" spans="15:18" x14ac:dyDescent="0.25">
      <c r="O6207"/>
      <c r="P6207" s="29"/>
      <c r="R6207"/>
    </row>
    <row r="6208" spans="15:18" x14ac:dyDescent="0.25">
      <c r="O6208"/>
      <c r="P6208" s="29"/>
      <c r="R6208"/>
    </row>
    <row r="6209" spans="15:18" x14ac:dyDescent="0.25">
      <c r="O6209"/>
      <c r="P6209" s="29"/>
      <c r="R6209"/>
    </row>
    <row r="6210" spans="15:18" x14ac:dyDescent="0.25">
      <c r="O6210"/>
      <c r="P6210" s="29"/>
      <c r="R6210"/>
    </row>
    <row r="6211" spans="15:18" x14ac:dyDescent="0.25">
      <c r="O6211"/>
      <c r="P6211" s="29"/>
      <c r="R6211"/>
    </row>
    <row r="6212" spans="15:18" x14ac:dyDescent="0.25">
      <c r="O6212"/>
      <c r="P6212" s="29"/>
      <c r="R6212"/>
    </row>
    <row r="6213" spans="15:18" x14ac:dyDescent="0.25">
      <c r="O6213"/>
      <c r="P6213" s="29"/>
      <c r="R6213"/>
    </row>
    <row r="6214" spans="15:18" x14ac:dyDescent="0.25">
      <c r="O6214"/>
      <c r="P6214" s="29"/>
      <c r="R6214"/>
    </row>
    <row r="6215" spans="15:18" x14ac:dyDescent="0.25">
      <c r="O6215"/>
      <c r="P6215" s="29"/>
      <c r="R6215"/>
    </row>
    <row r="6216" spans="15:18" x14ac:dyDescent="0.25">
      <c r="O6216"/>
      <c r="P6216" s="29"/>
      <c r="R6216"/>
    </row>
    <row r="6217" spans="15:18" x14ac:dyDescent="0.25">
      <c r="O6217"/>
      <c r="P6217" s="29"/>
      <c r="R6217"/>
    </row>
    <row r="6218" spans="15:18" x14ac:dyDescent="0.25">
      <c r="O6218"/>
      <c r="P6218" s="29"/>
      <c r="R6218"/>
    </row>
    <row r="6219" spans="15:18" x14ac:dyDescent="0.25">
      <c r="O6219"/>
      <c r="P6219" s="29"/>
      <c r="R6219"/>
    </row>
    <row r="6220" spans="15:18" x14ac:dyDescent="0.25">
      <c r="O6220"/>
      <c r="P6220" s="29"/>
      <c r="R6220"/>
    </row>
    <row r="6221" spans="15:18" x14ac:dyDescent="0.25">
      <c r="O6221"/>
      <c r="P6221" s="29"/>
      <c r="R6221"/>
    </row>
    <row r="6222" spans="15:18" x14ac:dyDescent="0.25">
      <c r="O6222"/>
      <c r="P6222" s="29"/>
      <c r="R6222"/>
    </row>
    <row r="6223" spans="15:18" x14ac:dyDescent="0.25">
      <c r="O6223"/>
      <c r="P6223" s="29"/>
      <c r="R6223"/>
    </row>
    <row r="6224" spans="15:18" x14ac:dyDescent="0.25">
      <c r="O6224"/>
      <c r="P6224" s="29"/>
      <c r="R6224"/>
    </row>
    <row r="6225" spans="15:18" x14ac:dyDescent="0.25">
      <c r="O6225"/>
      <c r="P6225" s="29"/>
      <c r="R6225"/>
    </row>
    <row r="6226" spans="15:18" x14ac:dyDescent="0.25">
      <c r="O6226"/>
      <c r="P6226" s="29"/>
      <c r="R6226"/>
    </row>
    <row r="6227" spans="15:18" x14ac:dyDescent="0.25">
      <c r="O6227"/>
      <c r="P6227" s="29"/>
      <c r="R6227"/>
    </row>
    <row r="6228" spans="15:18" x14ac:dyDescent="0.25">
      <c r="O6228"/>
      <c r="P6228" s="29"/>
      <c r="R6228"/>
    </row>
    <row r="6229" spans="15:18" x14ac:dyDescent="0.25">
      <c r="O6229"/>
      <c r="P6229" s="29"/>
      <c r="R6229"/>
    </row>
    <row r="6230" spans="15:18" x14ac:dyDescent="0.25">
      <c r="O6230"/>
      <c r="P6230" s="29"/>
      <c r="R6230"/>
    </row>
    <row r="6231" spans="15:18" x14ac:dyDescent="0.25">
      <c r="O6231"/>
      <c r="P6231" s="29"/>
      <c r="R6231"/>
    </row>
    <row r="6232" spans="15:18" x14ac:dyDescent="0.25">
      <c r="O6232"/>
      <c r="P6232" s="29"/>
      <c r="R6232"/>
    </row>
    <row r="6233" spans="15:18" x14ac:dyDescent="0.25">
      <c r="O6233"/>
      <c r="P6233" s="29"/>
      <c r="R6233"/>
    </row>
    <row r="6234" spans="15:18" x14ac:dyDescent="0.25">
      <c r="O6234"/>
      <c r="P6234" s="29"/>
      <c r="R6234"/>
    </row>
    <row r="6235" spans="15:18" x14ac:dyDescent="0.25">
      <c r="O6235"/>
      <c r="P6235" s="29"/>
      <c r="R6235"/>
    </row>
    <row r="6236" spans="15:18" x14ac:dyDescent="0.25">
      <c r="O6236"/>
      <c r="P6236" s="29"/>
      <c r="R6236"/>
    </row>
    <row r="6237" spans="15:18" x14ac:dyDescent="0.25">
      <c r="O6237"/>
      <c r="P6237" s="29"/>
      <c r="R6237"/>
    </row>
    <row r="6238" spans="15:18" x14ac:dyDescent="0.25">
      <c r="O6238"/>
      <c r="P6238" s="29"/>
      <c r="R6238"/>
    </row>
    <row r="6239" spans="15:18" x14ac:dyDescent="0.25">
      <c r="O6239"/>
      <c r="P6239" s="29"/>
      <c r="R6239"/>
    </row>
    <row r="6240" spans="15:18" x14ac:dyDescent="0.25">
      <c r="O6240"/>
      <c r="P6240" s="29"/>
      <c r="R6240"/>
    </row>
    <row r="6241" spans="15:18" x14ac:dyDescent="0.25">
      <c r="O6241"/>
      <c r="P6241" s="29"/>
      <c r="R6241"/>
    </row>
    <row r="6242" spans="15:18" x14ac:dyDescent="0.25">
      <c r="O6242"/>
      <c r="P6242" s="29"/>
      <c r="R6242"/>
    </row>
    <row r="6243" spans="15:18" x14ac:dyDescent="0.25">
      <c r="O6243"/>
      <c r="P6243" s="29"/>
      <c r="R6243"/>
    </row>
    <row r="6244" spans="15:18" x14ac:dyDescent="0.25">
      <c r="O6244"/>
      <c r="P6244" s="29"/>
      <c r="R6244"/>
    </row>
    <row r="6245" spans="15:18" x14ac:dyDescent="0.25">
      <c r="O6245"/>
      <c r="P6245" s="29"/>
      <c r="R6245"/>
    </row>
    <row r="6246" spans="15:18" x14ac:dyDescent="0.25">
      <c r="O6246"/>
      <c r="P6246" s="29"/>
      <c r="R6246"/>
    </row>
    <row r="6247" spans="15:18" x14ac:dyDescent="0.25">
      <c r="O6247"/>
      <c r="P6247" s="29"/>
      <c r="R6247"/>
    </row>
    <row r="6248" spans="15:18" x14ac:dyDescent="0.25">
      <c r="O6248"/>
      <c r="P6248" s="29"/>
      <c r="R6248"/>
    </row>
    <row r="6249" spans="15:18" x14ac:dyDescent="0.25">
      <c r="O6249"/>
      <c r="P6249" s="29"/>
      <c r="R6249"/>
    </row>
    <row r="6250" spans="15:18" x14ac:dyDescent="0.25">
      <c r="O6250"/>
      <c r="P6250" s="29"/>
      <c r="R6250"/>
    </row>
    <row r="6251" spans="15:18" x14ac:dyDescent="0.25">
      <c r="O6251"/>
      <c r="P6251" s="29"/>
      <c r="R6251"/>
    </row>
    <row r="6252" spans="15:18" x14ac:dyDescent="0.25">
      <c r="O6252"/>
      <c r="P6252" s="29"/>
      <c r="R6252"/>
    </row>
    <row r="6253" spans="15:18" x14ac:dyDescent="0.25">
      <c r="O6253"/>
      <c r="P6253" s="29"/>
      <c r="R6253"/>
    </row>
    <row r="6254" spans="15:18" x14ac:dyDescent="0.25">
      <c r="O6254"/>
      <c r="P6254" s="29"/>
      <c r="R6254"/>
    </row>
    <row r="6255" spans="15:18" x14ac:dyDescent="0.25">
      <c r="O6255"/>
      <c r="P6255" s="29"/>
      <c r="R6255"/>
    </row>
    <row r="6256" spans="15:18" x14ac:dyDescent="0.25">
      <c r="O6256"/>
      <c r="P6256" s="29"/>
      <c r="R6256"/>
    </row>
    <row r="6257" spans="15:18" x14ac:dyDescent="0.25">
      <c r="O6257"/>
      <c r="P6257" s="29"/>
      <c r="R6257"/>
    </row>
    <row r="6258" spans="15:18" x14ac:dyDescent="0.25">
      <c r="O6258"/>
      <c r="P6258" s="29"/>
      <c r="R6258"/>
    </row>
    <row r="6259" spans="15:18" x14ac:dyDescent="0.25">
      <c r="O6259"/>
      <c r="P6259" s="29"/>
      <c r="R6259"/>
    </row>
    <row r="6260" spans="15:18" x14ac:dyDescent="0.25">
      <c r="O6260"/>
      <c r="P6260" s="29"/>
      <c r="R6260"/>
    </row>
    <row r="6261" spans="15:18" x14ac:dyDescent="0.25">
      <c r="O6261"/>
      <c r="P6261" s="29"/>
      <c r="R6261"/>
    </row>
    <row r="6262" spans="15:18" x14ac:dyDescent="0.25">
      <c r="O6262"/>
      <c r="P6262" s="29"/>
      <c r="R6262"/>
    </row>
    <row r="6263" spans="15:18" x14ac:dyDescent="0.25">
      <c r="O6263"/>
      <c r="P6263" s="29"/>
      <c r="R6263"/>
    </row>
    <row r="6264" spans="15:18" x14ac:dyDescent="0.25">
      <c r="O6264"/>
      <c r="P6264" s="29"/>
      <c r="R6264"/>
    </row>
    <row r="6265" spans="15:18" x14ac:dyDescent="0.25">
      <c r="O6265"/>
      <c r="P6265" s="29"/>
      <c r="R6265"/>
    </row>
    <row r="6266" spans="15:18" x14ac:dyDescent="0.25">
      <c r="O6266"/>
      <c r="P6266" s="29"/>
      <c r="R6266"/>
    </row>
    <row r="6267" spans="15:18" x14ac:dyDescent="0.25">
      <c r="O6267"/>
      <c r="P6267" s="29"/>
      <c r="R6267"/>
    </row>
    <row r="6268" spans="15:18" x14ac:dyDescent="0.25">
      <c r="O6268"/>
      <c r="P6268" s="29"/>
      <c r="R6268"/>
    </row>
    <row r="6269" spans="15:18" x14ac:dyDescent="0.25">
      <c r="O6269"/>
      <c r="P6269" s="29"/>
      <c r="R6269"/>
    </row>
    <row r="6270" spans="15:18" x14ac:dyDescent="0.25">
      <c r="O6270"/>
      <c r="P6270" s="29"/>
      <c r="R6270"/>
    </row>
    <row r="6271" spans="15:18" x14ac:dyDescent="0.25">
      <c r="O6271"/>
      <c r="P6271" s="29"/>
      <c r="R6271"/>
    </row>
    <row r="6272" spans="15:18" x14ac:dyDescent="0.25">
      <c r="O6272"/>
      <c r="P6272" s="29"/>
      <c r="R6272"/>
    </row>
    <row r="6273" spans="15:18" x14ac:dyDescent="0.25">
      <c r="O6273"/>
      <c r="P6273" s="29"/>
      <c r="R6273"/>
    </row>
    <row r="6274" spans="15:18" x14ac:dyDescent="0.25">
      <c r="O6274"/>
      <c r="P6274" s="29"/>
      <c r="R6274"/>
    </row>
    <row r="6275" spans="15:18" x14ac:dyDescent="0.25">
      <c r="O6275"/>
      <c r="P6275" s="29"/>
      <c r="R6275"/>
    </row>
    <row r="6276" spans="15:18" x14ac:dyDescent="0.25">
      <c r="O6276"/>
      <c r="P6276" s="29"/>
      <c r="R6276"/>
    </row>
    <row r="6277" spans="15:18" x14ac:dyDescent="0.25">
      <c r="O6277"/>
      <c r="P6277" s="29"/>
      <c r="R6277"/>
    </row>
    <row r="6278" spans="15:18" x14ac:dyDescent="0.25">
      <c r="O6278"/>
      <c r="P6278" s="29"/>
      <c r="R6278"/>
    </row>
    <row r="6279" spans="15:18" x14ac:dyDescent="0.25">
      <c r="O6279"/>
      <c r="P6279" s="29"/>
      <c r="R6279"/>
    </row>
    <row r="6280" spans="15:18" x14ac:dyDescent="0.25">
      <c r="O6280"/>
      <c r="P6280" s="29"/>
      <c r="R6280"/>
    </row>
    <row r="6281" spans="15:18" x14ac:dyDescent="0.25">
      <c r="O6281"/>
      <c r="P6281" s="29"/>
      <c r="R6281"/>
    </row>
    <row r="6282" spans="15:18" x14ac:dyDescent="0.25">
      <c r="O6282"/>
      <c r="P6282" s="29"/>
      <c r="R6282"/>
    </row>
    <row r="6283" spans="15:18" x14ac:dyDescent="0.25">
      <c r="O6283"/>
      <c r="P6283" s="29"/>
      <c r="R6283"/>
    </row>
    <row r="6284" spans="15:18" x14ac:dyDescent="0.25">
      <c r="O6284"/>
      <c r="P6284" s="29"/>
      <c r="R6284"/>
    </row>
    <row r="6285" spans="15:18" x14ac:dyDescent="0.25">
      <c r="O6285"/>
      <c r="P6285" s="29"/>
      <c r="R6285"/>
    </row>
    <row r="6286" spans="15:18" x14ac:dyDescent="0.25">
      <c r="O6286"/>
      <c r="P6286" s="29"/>
      <c r="R6286"/>
    </row>
    <row r="6287" spans="15:18" x14ac:dyDescent="0.25">
      <c r="O6287"/>
      <c r="P6287" s="29"/>
      <c r="R6287"/>
    </row>
    <row r="6288" spans="15:18" x14ac:dyDescent="0.25">
      <c r="O6288"/>
      <c r="P6288" s="29"/>
      <c r="R6288"/>
    </row>
    <row r="6289" spans="15:18" x14ac:dyDescent="0.25">
      <c r="O6289"/>
      <c r="P6289" s="29"/>
      <c r="R6289"/>
    </row>
    <row r="6290" spans="15:18" x14ac:dyDescent="0.25">
      <c r="O6290"/>
      <c r="P6290" s="29"/>
      <c r="R6290"/>
    </row>
    <row r="6291" spans="15:18" x14ac:dyDescent="0.25">
      <c r="O6291"/>
      <c r="P6291" s="29"/>
      <c r="R6291"/>
    </row>
    <row r="6292" spans="15:18" x14ac:dyDescent="0.25">
      <c r="O6292"/>
      <c r="P6292" s="29"/>
      <c r="R6292"/>
    </row>
    <row r="6293" spans="15:18" x14ac:dyDescent="0.25">
      <c r="O6293"/>
      <c r="P6293" s="29"/>
      <c r="R6293"/>
    </row>
    <row r="6294" spans="15:18" x14ac:dyDescent="0.25">
      <c r="O6294"/>
      <c r="P6294" s="29"/>
      <c r="R6294"/>
    </row>
    <row r="6295" spans="15:18" x14ac:dyDescent="0.25">
      <c r="O6295"/>
      <c r="P6295" s="29"/>
      <c r="R6295"/>
    </row>
    <row r="6296" spans="15:18" x14ac:dyDescent="0.25">
      <c r="O6296"/>
      <c r="P6296" s="29"/>
      <c r="R6296"/>
    </row>
    <row r="6297" spans="15:18" x14ac:dyDescent="0.25">
      <c r="O6297"/>
      <c r="P6297" s="29"/>
      <c r="R6297"/>
    </row>
    <row r="6298" spans="15:18" x14ac:dyDescent="0.25">
      <c r="O6298"/>
      <c r="P6298" s="29"/>
      <c r="R6298"/>
    </row>
    <row r="6299" spans="15:18" x14ac:dyDescent="0.25">
      <c r="O6299"/>
      <c r="P6299" s="29"/>
      <c r="R6299"/>
    </row>
    <row r="6300" spans="15:18" x14ac:dyDescent="0.25">
      <c r="O6300"/>
      <c r="P6300" s="29"/>
      <c r="R6300"/>
    </row>
    <row r="6301" spans="15:18" x14ac:dyDescent="0.25">
      <c r="O6301"/>
      <c r="P6301" s="29"/>
      <c r="R6301"/>
    </row>
    <row r="6302" spans="15:18" x14ac:dyDescent="0.25">
      <c r="O6302"/>
      <c r="P6302" s="29"/>
      <c r="R6302"/>
    </row>
    <row r="6303" spans="15:18" x14ac:dyDescent="0.25">
      <c r="O6303"/>
      <c r="P6303" s="29"/>
      <c r="R6303"/>
    </row>
    <row r="6304" spans="15:18" x14ac:dyDescent="0.25">
      <c r="O6304"/>
      <c r="P6304" s="29"/>
      <c r="R6304"/>
    </row>
    <row r="6305" spans="15:18" x14ac:dyDescent="0.25">
      <c r="O6305"/>
      <c r="P6305" s="29"/>
      <c r="R6305"/>
    </row>
    <row r="6306" spans="15:18" x14ac:dyDescent="0.25">
      <c r="O6306"/>
      <c r="P6306" s="29"/>
      <c r="R6306"/>
    </row>
    <row r="6307" spans="15:18" x14ac:dyDescent="0.25">
      <c r="O6307"/>
      <c r="P6307" s="29"/>
      <c r="R6307"/>
    </row>
    <row r="6308" spans="15:18" x14ac:dyDescent="0.25">
      <c r="O6308"/>
      <c r="P6308" s="29"/>
      <c r="R6308"/>
    </row>
    <row r="6309" spans="15:18" x14ac:dyDescent="0.25">
      <c r="O6309"/>
      <c r="P6309" s="29"/>
      <c r="R6309"/>
    </row>
    <row r="6310" spans="15:18" x14ac:dyDescent="0.25">
      <c r="O6310"/>
      <c r="P6310" s="29"/>
      <c r="R6310"/>
    </row>
    <row r="6311" spans="15:18" x14ac:dyDescent="0.25">
      <c r="O6311"/>
      <c r="P6311" s="29"/>
      <c r="R6311"/>
    </row>
    <row r="6312" spans="15:18" x14ac:dyDescent="0.25">
      <c r="O6312"/>
      <c r="P6312" s="29"/>
      <c r="R6312"/>
    </row>
    <row r="6313" spans="15:18" x14ac:dyDescent="0.25">
      <c r="O6313"/>
      <c r="P6313" s="29"/>
      <c r="R6313"/>
    </row>
    <row r="6314" spans="15:18" x14ac:dyDescent="0.25">
      <c r="O6314"/>
      <c r="P6314" s="29"/>
      <c r="R6314"/>
    </row>
    <row r="6315" spans="15:18" x14ac:dyDescent="0.25">
      <c r="O6315"/>
      <c r="P6315" s="29"/>
      <c r="R6315"/>
    </row>
    <row r="6316" spans="15:18" x14ac:dyDescent="0.25">
      <c r="O6316"/>
      <c r="P6316" s="29"/>
      <c r="R6316"/>
    </row>
    <row r="6317" spans="15:18" x14ac:dyDescent="0.25">
      <c r="O6317"/>
      <c r="P6317" s="29"/>
      <c r="R6317"/>
    </row>
    <row r="6318" spans="15:18" x14ac:dyDescent="0.25">
      <c r="O6318"/>
      <c r="P6318" s="29"/>
      <c r="R6318"/>
    </row>
    <row r="6319" spans="15:18" x14ac:dyDescent="0.25">
      <c r="O6319"/>
      <c r="P6319" s="29"/>
      <c r="R6319"/>
    </row>
    <row r="6320" spans="15:18" x14ac:dyDescent="0.25">
      <c r="O6320"/>
      <c r="P6320" s="29"/>
      <c r="R6320"/>
    </row>
    <row r="6321" spans="15:18" x14ac:dyDescent="0.25">
      <c r="O6321"/>
      <c r="P6321" s="29"/>
      <c r="R6321"/>
    </row>
    <row r="6322" spans="15:18" x14ac:dyDescent="0.25">
      <c r="O6322"/>
      <c r="P6322" s="29"/>
      <c r="R6322"/>
    </row>
    <row r="6323" spans="15:18" x14ac:dyDescent="0.25">
      <c r="O6323"/>
      <c r="P6323" s="29"/>
      <c r="R6323"/>
    </row>
    <row r="6324" spans="15:18" x14ac:dyDescent="0.25">
      <c r="O6324"/>
      <c r="P6324" s="29"/>
      <c r="R6324"/>
    </row>
    <row r="6325" spans="15:18" x14ac:dyDescent="0.25">
      <c r="O6325"/>
      <c r="P6325" s="29"/>
      <c r="R6325"/>
    </row>
    <row r="6326" spans="15:18" x14ac:dyDescent="0.25">
      <c r="O6326"/>
      <c r="P6326" s="29"/>
      <c r="R6326"/>
    </row>
    <row r="6327" spans="15:18" x14ac:dyDescent="0.25">
      <c r="O6327"/>
      <c r="P6327" s="29"/>
      <c r="R6327"/>
    </row>
    <row r="6328" spans="15:18" x14ac:dyDescent="0.25">
      <c r="O6328"/>
      <c r="P6328" s="29"/>
      <c r="R6328"/>
    </row>
    <row r="6329" spans="15:18" x14ac:dyDescent="0.25">
      <c r="O6329"/>
      <c r="P6329" s="29"/>
      <c r="R6329"/>
    </row>
    <row r="6330" spans="15:18" x14ac:dyDescent="0.25">
      <c r="O6330"/>
      <c r="P6330" s="29"/>
      <c r="R6330"/>
    </row>
    <row r="6331" spans="15:18" x14ac:dyDescent="0.25">
      <c r="O6331"/>
      <c r="P6331" s="29"/>
      <c r="R6331"/>
    </row>
    <row r="6332" spans="15:18" x14ac:dyDescent="0.25">
      <c r="O6332"/>
      <c r="P6332" s="29"/>
      <c r="R6332"/>
    </row>
    <row r="6333" spans="15:18" x14ac:dyDescent="0.25">
      <c r="O6333"/>
      <c r="P6333" s="29"/>
      <c r="R6333"/>
    </row>
    <row r="6334" spans="15:18" x14ac:dyDescent="0.25">
      <c r="O6334"/>
      <c r="P6334" s="29"/>
      <c r="R6334"/>
    </row>
    <row r="6335" spans="15:18" x14ac:dyDescent="0.25">
      <c r="O6335"/>
      <c r="P6335" s="29"/>
      <c r="R6335"/>
    </row>
    <row r="6336" spans="15:18" x14ac:dyDescent="0.25">
      <c r="O6336"/>
      <c r="P6336" s="29"/>
      <c r="R6336"/>
    </row>
    <row r="6337" spans="15:18" x14ac:dyDescent="0.25">
      <c r="O6337"/>
      <c r="P6337" s="29"/>
      <c r="R6337"/>
    </row>
    <row r="6338" spans="15:18" x14ac:dyDescent="0.25">
      <c r="O6338"/>
      <c r="P6338" s="29"/>
      <c r="R6338"/>
    </row>
    <row r="6339" spans="15:18" x14ac:dyDescent="0.25">
      <c r="O6339"/>
      <c r="P6339" s="29"/>
      <c r="R6339"/>
    </row>
    <row r="6340" spans="15:18" x14ac:dyDescent="0.25">
      <c r="O6340"/>
      <c r="P6340" s="29"/>
      <c r="R6340"/>
    </row>
    <row r="6341" spans="15:18" x14ac:dyDescent="0.25">
      <c r="O6341"/>
      <c r="P6341" s="29"/>
      <c r="R6341"/>
    </row>
    <row r="6342" spans="15:18" x14ac:dyDescent="0.25">
      <c r="O6342"/>
      <c r="P6342" s="29"/>
      <c r="R6342"/>
    </row>
    <row r="6343" spans="15:18" x14ac:dyDescent="0.25">
      <c r="O6343"/>
      <c r="P6343" s="29"/>
      <c r="R6343"/>
    </row>
    <row r="6344" spans="15:18" x14ac:dyDescent="0.25">
      <c r="O6344"/>
      <c r="P6344" s="29"/>
      <c r="R6344"/>
    </row>
    <row r="6345" spans="15:18" x14ac:dyDescent="0.25">
      <c r="O6345"/>
      <c r="P6345" s="29"/>
      <c r="R6345"/>
    </row>
    <row r="6346" spans="15:18" x14ac:dyDescent="0.25">
      <c r="O6346"/>
      <c r="P6346" s="29"/>
      <c r="R6346"/>
    </row>
    <row r="6347" spans="15:18" x14ac:dyDescent="0.25">
      <c r="O6347"/>
      <c r="P6347" s="29"/>
      <c r="R6347"/>
    </row>
    <row r="6348" spans="15:18" x14ac:dyDescent="0.25">
      <c r="O6348"/>
      <c r="P6348" s="29"/>
      <c r="R6348"/>
    </row>
    <row r="6349" spans="15:18" x14ac:dyDescent="0.25">
      <c r="O6349"/>
      <c r="P6349" s="29"/>
      <c r="R6349"/>
    </row>
    <row r="6350" spans="15:18" x14ac:dyDescent="0.25">
      <c r="O6350"/>
      <c r="P6350" s="29"/>
      <c r="R6350"/>
    </row>
    <row r="6351" spans="15:18" x14ac:dyDescent="0.25">
      <c r="O6351"/>
      <c r="P6351" s="29"/>
      <c r="R6351"/>
    </row>
    <row r="6352" spans="15:18" x14ac:dyDescent="0.25">
      <c r="O6352"/>
      <c r="P6352" s="29"/>
      <c r="R6352"/>
    </row>
    <row r="6353" spans="15:18" x14ac:dyDescent="0.25">
      <c r="O6353"/>
      <c r="P6353" s="29"/>
      <c r="R6353"/>
    </row>
    <row r="6354" spans="15:18" x14ac:dyDescent="0.25">
      <c r="O6354"/>
      <c r="P6354" s="29"/>
      <c r="R6354"/>
    </row>
    <row r="6355" spans="15:18" x14ac:dyDescent="0.25">
      <c r="O6355"/>
      <c r="P6355" s="29"/>
      <c r="R6355"/>
    </row>
    <row r="6356" spans="15:18" x14ac:dyDescent="0.25">
      <c r="O6356"/>
      <c r="P6356" s="29"/>
      <c r="R6356"/>
    </row>
    <row r="6357" spans="15:18" x14ac:dyDescent="0.25">
      <c r="O6357"/>
      <c r="P6357" s="29"/>
      <c r="R6357"/>
    </row>
    <row r="6358" spans="15:18" x14ac:dyDescent="0.25">
      <c r="O6358"/>
      <c r="P6358" s="29"/>
      <c r="R6358"/>
    </row>
    <row r="6359" spans="15:18" x14ac:dyDescent="0.25">
      <c r="O6359"/>
      <c r="P6359" s="29"/>
      <c r="R6359"/>
    </row>
    <row r="6360" spans="15:18" x14ac:dyDescent="0.25">
      <c r="O6360"/>
      <c r="P6360" s="29"/>
      <c r="R6360"/>
    </row>
    <row r="6361" spans="15:18" x14ac:dyDescent="0.25">
      <c r="O6361"/>
      <c r="P6361" s="29"/>
      <c r="R6361"/>
    </row>
    <row r="6362" spans="15:18" x14ac:dyDescent="0.25">
      <c r="O6362"/>
      <c r="P6362" s="29"/>
      <c r="R6362"/>
    </row>
    <row r="6363" spans="15:18" x14ac:dyDescent="0.25">
      <c r="O6363"/>
      <c r="P6363" s="29"/>
      <c r="R6363"/>
    </row>
    <row r="6364" spans="15:18" x14ac:dyDescent="0.25">
      <c r="O6364"/>
      <c r="P6364" s="29"/>
      <c r="R6364"/>
    </row>
    <row r="6365" spans="15:18" x14ac:dyDescent="0.25">
      <c r="O6365"/>
      <c r="P6365" s="29"/>
      <c r="R6365"/>
    </row>
    <row r="6366" spans="15:18" x14ac:dyDescent="0.25">
      <c r="O6366"/>
      <c r="P6366" s="29"/>
      <c r="R6366"/>
    </row>
    <row r="6367" spans="15:18" x14ac:dyDescent="0.25">
      <c r="O6367"/>
      <c r="P6367" s="29"/>
      <c r="R6367"/>
    </row>
    <row r="6368" spans="15:18" x14ac:dyDescent="0.25">
      <c r="O6368"/>
      <c r="P6368" s="29"/>
      <c r="R6368"/>
    </row>
    <row r="6369" spans="15:18" x14ac:dyDescent="0.25">
      <c r="O6369"/>
      <c r="P6369" s="29"/>
      <c r="R6369"/>
    </row>
    <row r="6370" spans="15:18" x14ac:dyDescent="0.25">
      <c r="O6370"/>
      <c r="P6370" s="29"/>
      <c r="R6370"/>
    </row>
    <row r="6371" spans="15:18" x14ac:dyDescent="0.25">
      <c r="O6371"/>
      <c r="P6371" s="29"/>
      <c r="R6371"/>
    </row>
    <row r="6372" spans="15:18" x14ac:dyDescent="0.25">
      <c r="O6372"/>
      <c r="P6372" s="29"/>
      <c r="R6372"/>
    </row>
    <row r="6373" spans="15:18" x14ac:dyDescent="0.25">
      <c r="O6373"/>
      <c r="P6373" s="29"/>
      <c r="R6373"/>
    </row>
    <row r="6374" spans="15:18" x14ac:dyDescent="0.25">
      <c r="O6374"/>
      <c r="P6374" s="29"/>
      <c r="R6374"/>
    </row>
    <row r="6375" spans="15:18" x14ac:dyDescent="0.25">
      <c r="O6375"/>
      <c r="P6375" s="29"/>
      <c r="R6375"/>
    </row>
    <row r="6376" spans="15:18" x14ac:dyDescent="0.25">
      <c r="O6376"/>
      <c r="P6376" s="29"/>
      <c r="R6376"/>
    </row>
    <row r="6377" spans="15:18" x14ac:dyDescent="0.25">
      <c r="O6377"/>
      <c r="P6377" s="29"/>
      <c r="R6377"/>
    </row>
    <row r="6378" spans="15:18" x14ac:dyDescent="0.25">
      <c r="O6378"/>
      <c r="P6378" s="29"/>
      <c r="R6378"/>
    </row>
    <row r="6379" spans="15:18" x14ac:dyDescent="0.25">
      <c r="O6379"/>
      <c r="P6379" s="29"/>
      <c r="R6379"/>
    </row>
    <row r="6380" spans="15:18" x14ac:dyDescent="0.25">
      <c r="O6380"/>
      <c r="P6380" s="29"/>
      <c r="R6380"/>
    </row>
    <row r="6381" spans="15:18" x14ac:dyDescent="0.25">
      <c r="O6381"/>
      <c r="P6381" s="29"/>
      <c r="R6381"/>
    </row>
    <row r="6382" spans="15:18" x14ac:dyDescent="0.25">
      <c r="O6382"/>
      <c r="P6382" s="29"/>
      <c r="R6382"/>
    </row>
    <row r="6383" spans="15:18" x14ac:dyDescent="0.25">
      <c r="O6383"/>
      <c r="P6383" s="29"/>
      <c r="R6383"/>
    </row>
    <row r="6384" spans="15:18" x14ac:dyDescent="0.25">
      <c r="O6384"/>
      <c r="P6384" s="29"/>
      <c r="R6384"/>
    </row>
    <row r="6385" spans="15:18" x14ac:dyDescent="0.25">
      <c r="O6385"/>
      <c r="P6385" s="29"/>
      <c r="R6385"/>
    </row>
    <row r="6386" spans="15:18" x14ac:dyDescent="0.25">
      <c r="O6386"/>
      <c r="P6386" s="29"/>
      <c r="R6386"/>
    </row>
    <row r="6387" spans="15:18" x14ac:dyDescent="0.25">
      <c r="O6387"/>
      <c r="P6387" s="29"/>
      <c r="R6387"/>
    </row>
    <row r="6388" spans="15:18" x14ac:dyDescent="0.25">
      <c r="O6388"/>
      <c r="P6388" s="29"/>
      <c r="R6388"/>
    </row>
    <row r="6389" spans="15:18" x14ac:dyDescent="0.25">
      <c r="O6389"/>
      <c r="P6389" s="29"/>
      <c r="R6389"/>
    </row>
    <row r="6390" spans="15:18" x14ac:dyDescent="0.25">
      <c r="O6390"/>
      <c r="P6390" s="29"/>
      <c r="R6390"/>
    </row>
    <row r="6391" spans="15:18" x14ac:dyDescent="0.25">
      <c r="O6391"/>
      <c r="P6391" s="29"/>
      <c r="R6391"/>
    </row>
    <row r="6392" spans="15:18" x14ac:dyDescent="0.25">
      <c r="O6392"/>
      <c r="P6392" s="29"/>
      <c r="R6392"/>
    </row>
    <row r="6393" spans="15:18" x14ac:dyDescent="0.25">
      <c r="O6393"/>
      <c r="P6393" s="29"/>
      <c r="R6393"/>
    </row>
    <row r="6394" spans="15:18" x14ac:dyDescent="0.25">
      <c r="O6394"/>
      <c r="P6394" s="29"/>
      <c r="R6394"/>
    </row>
    <row r="6395" spans="15:18" x14ac:dyDescent="0.25">
      <c r="O6395"/>
      <c r="P6395" s="29"/>
      <c r="R6395"/>
    </row>
    <row r="6396" spans="15:18" x14ac:dyDescent="0.25">
      <c r="O6396"/>
      <c r="P6396" s="29"/>
      <c r="R6396"/>
    </row>
    <row r="6397" spans="15:18" x14ac:dyDescent="0.25">
      <c r="O6397"/>
      <c r="P6397" s="29"/>
      <c r="R6397"/>
    </row>
    <row r="6398" spans="15:18" x14ac:dyDescent="0.25">
      <c r="O6398"/>
      <c r="P6398" s="29"/>
      <c r="R6398"/>
    </row>
    <row r="6399" spans="15:18" x14ac:dyDescent="0.25">
      <c r="O6399"/>
      <c r="P6399" s="29"/>
      <c r="R6399"/>
    </row>
    <row r="6400" spans="15:18" x14ac:dyDescent="0.25">
      <c r="O6400"/>
      <c r="P6400" s="29"/>
      <c r="R6400"/>
    </row>
    <row r="6401" spans="15:18" x14ac:dyDescent="0.25">
      <c r="O6401"/>
      <c r="P6401" s="29"/>
      <c r="R6401"/>
    </row>
    <row r="6402" spans="15:18" x14ac:dyDescent="0.25">
      <c r="O6402"/>
      <c r="P6402" s="29"/>
      <c r="R6402"/>
    </row>
    <row r="6403" spans="15:18" x14ac:dyDescent="0.25">
      <c r="O6403"/>
      <c r="P6403" s="29"/>
      <c r="R6403"/>
    </row>
    <row r="6404" spans="15:18" x14ac:dyDescent="0.25">
      <c r="O6404"/>
      <c r="P6404" s="29"/>
      <c r="R6404"/>
    </row>
    <row r="6405" spans="15:18" x14ac:dyDescent="0.25">
      <c r="O6405"/>
      <c r="P6405" s="29"/>
      <c r="R6405"/>
    </row>
    <row r="6406" spans="15:18" x14ac:dyDescent="0.25">
      <c r="O6406"/>
      <c r="P6406" s="29"/>
      <c r="R6406"/>
    </row>
    <row r="6407" spans="15:18" x14ac:dyDescent="0.25">
      <c r="O6407"/>
      <c r="P6407" s="29"/>
      <c r="R6407"/>
    </row>
    <row r="6408" spans="15:18" x14ac:dyDescent="0.25">
      <c r="O6408"/>
      <c r="P6408" s="29"/>
      <c r="R6408"/>
    </row>
    <row r="6409" spans="15:18" x14ac:dyDescent="0.25">
      <c r="O6409"/>
      <c r="P6409" s="29"/>
      <c r="R6409"/>
    </row>
    <row r="6410" spans="15:18" x14ac:dyDescent="0.25">
      <c r="O6410"/>
      <c r="P6410" s="29"/>
      <c r="R6410"/>
    </row>
    <row r="6411" spans="15:18" x14ac:dyDescent="0.25">
      <c r="O6411"/>
      <c r="P6411" s="29"/>
      <c r="R6411"/>
    </row>
    <row r="6412" spans="15:18" x14ac:dyDescent="0.25">
      <c r="O6412"/>
      <c r="P6412" s="29"/>
      <c r="R6412"/>
    </row>
    <row r="6413" spans="15:18" x14ac:dyDescent="0.25">
      <c r="O6413"/>
      <c r="P6413" s="29"/>
      <c r="R6413"/>
    </row>
    <row r="6414" spans="15:18" x14ac:dyDescent="0.25">
      <c r="O6414"/>
      <c r="P6414" s="29"/>
      <c r="R6414"/>
    </row>
    <row r="6415" spans="15:18" x14ac:dyDescent="0.25">
      <c r="O6415"/>
      <c r="P6415" s="29"/>
      <c r="R6415"/>
    </row>
    <row r="6416" spans="15:18" x14ac:dyDescent="0.25">
      <c r="O6416"/>
      <c r="P6416" s="29"/>
      <c r="R6416"/>
    </row>
    <row r="6417" spans="15:18" x14ac:dyDescent="0.25">
      <c r="O6417"/>
      <c r="P6417" s="29"/>
      <c r="R6417"/>
    </row>
    <row r="6418" spans="15:18" x14ac:dyDescent="0.25">
      <c r="O6418"/>
      <c r="P6418" s="29"/>
      <c r="R6418"/>
    </row>
    <row r="6419" spans="15:18" x14ac:dyDescent="0.25">
      <c r="O6419"/>
      <c r="P6419" s="29"/>
      <c r="R6419"/>
    </row>
    <row r="6420" spans="15:18" x14ac:dyDescent="0.25">
      <c r="O6420"/>
      <c r="P6420" s="29"/>
      <c r="R6420"/>
    </row>
    <row r="6421" spans="15:18" x14ac:dyDescent="0.25">
      <c r="O6421"/>
      <c r="P6421" s="29"/>
      <c r="R6421"/>
    </row>
    <row r="6422" spans="15:18" x14ac:dyDescent="0.25">
      <c r="O6422"/>
      <c r="P6422" s="29"/>
      <c r="R6422"/>
    </row>
    <row r="6423" spans="15:18" x14ac:dyDescent="0.25">
      <c r="O6423"/>
      <c r="P6423" s="29"/>
      <c r="R6423"/>
    </row>
    <row r="6424" spans="15:18" x14ac:dyDescent="0.25">
      <c r="O6424"/>
      <c r="P6424" s="29"/>
      <c r="R6424"/>
    </row>
    <row r="6425" spans="15:18" x14ac:dyDescent="0.25">
      <c r="O6425"/>
      <c r="P6425" s="29"/>
      <c r="R6425"/>
    </row>
    <row r="6426" spans="15:18" x14ac:dyDescent="0.25">
      <c r="O6426"/>
      <c r="P6426" s="29"/>
      <c r="R6426"/>
    </row>
    <row r="6427" spans="15:18" x14ac:dyDescent="0.25">
      <c r="O6427"/>
      <c r="P6427" s="29"/>
      <c r="R6427"/>
    </row>
    <row r="6428" spans="15:18" x14ac:dyDescent="0.25">
      <c r="O6428"/>
      <c r="P6428" s="29"/>
      <c r="R6428"/>
    </row>
    <row r="6429" spans="15:18" x14ac:dyDescent="0.25">
      <c r="O6429"/>
      <c r="P6429" s="29"/>
      <c r="R6429"/>
    </row>
    <row r="6430" spans="15:18" x14ac:dyDescent="0.25">
      <c r="O6430"/>
      <c r="P6430" s="29"/>
      <c r="R6430"/>
    </row>
    <row r="6431" spans="15:18" x14ac:dyDescent="0.25">
      <c r="O6431"/>
      <c r="P6431" s="29"/>
      <c r="R6431"/>
    </row>
    <row r="6432" spans="15:18" x14ac:dyDescent="0.25">
      <c r="O6432"/>
      <c r="P6432" s="29"/>
      <c r="R6432"/>
    </row>
    <row r="6433" spans="15:18" x14ac:dyDescent="0.25">
      <c r="O6433"/>
      <c r="P6433" s="29"/>
      <c r="R6433"/>
    </row>
    <row r="6434" spans="15:18" x14ac:dyDescent="0.25">
      <c r="O6434"/>
      <c r="P6434" s="29"/>
      <c r="R6434"/>
    </row>
    <row r="6435" spans="15:18" x14ac:dyDescent="0.25">
      <c r="O6435"/>
      <c r="P6435" s="29"/>
      <c r="R6435"/>
    </row>
    <row r="6436" spans="15:18" x14ac:dyDescent="0.25">
      <c r="O6436"/>
      <c r="P6436" s="29"/>
      <c r="R6436"/>
    </row>
    <row r="6437" spans="15:18" x14ac:dyDescent="0.25">
      <c r="O6437"/>
      <c r="P6437" s="29"/>
      <c r="R6437"/>
    </row>
    <row r="6438" spans="15:18" x14ac:dyDescent="0.25">
      <c r="O6438"/>
      <c r="P6438" s="29"/>
      <c r="R6438"/>
    </row>
    <row r="6439" spans="15:18" x14ac:dyDescent="0.25">
      <c r="O6439"/>
      <c r="P6439" s="29"/>
      <c r="R6439"/>
    </row>
    <row r="6440" spans="15:18" x14ac:dyDescent="0.25">
      <c r="O6440"/>
      <c r="P6440" s="29"/>
      <c r="R6440"/>
    </row>
    <row r="6441" spans="15:18" x14ac:dyDescent="0.25">
      <c r="O6441"/>
      <c r="P6441" s="29"/>
      <c r="R6441"/>
    </row>
    <row r="6442" spans="15:18" x14ac:dyDescent="0.25">
      <c r="O6442"/>
      <c r="P6442" s="29"/>
      <c r="R6442"/>
    </row>
    <row r="6443" spans="15:18" x14ac:dyDescent="0.25">
      <c r="O6443"/>
      <c r="P6443" s="29"/>
      <c r="R6443"/>
    </row>
    <row r="6444" spans="15:18" x14ac:dyDescent="0.25">
      <c r="O6444"/>
      <c r="P6444" s="29"/>
      <c r="R6444"/>
    </row>
    <row r="6445" spans="15:18" x14ac:dyDescent="0.25">
      <c r="O6445"/>
      <c r="P6445" s="29"/>
      <c r="R6445"/>
    </row>
    <row r="6446" spans="15:18" x14ac:dyDescent="0.25">
      <c r="O6446"/>
      <c r="P6446" s="29"/>
      <c r="R6446"/>
    </row>
    <row r="6447" spans="15:18" x14ac:dyDescent="0.25">
      <c r="O6447"/>
      <c r="P6447" s="29"/>
      <c r="R6447"/>
    </row>
    <row r="6448" spans="15:18" x14ac:dyDescent="0.25">
      <c r="O6448"/>
      <c r="P6448" s="29"/>
      <c r="R6448"/>
    </row>
    <row r="6449" spans="15:18" x14ac:dyDescent="0.25">
      <c r="O6449"/>
      <c r="P6449" s="29"/>
      <c r="R6449"/>
    </row>
    <row r="6450" spans="15:18" x14ac:dyDescent="0.25">
      <c r="O6450"/>
      <c r="P6450" s="29"/>
      <c r="R6450"/>
    </row>
    <row r="6451" spans="15:18" x14ac:dyDescent="0.25">
      <c r="O6451"/>
      <c r="P6451" s="29"/>
      <c r="R6451"/>
    </row>
    <row r="6452" spans="15:18" x14ac:dyDescent="0.25">
      <c r="O6452"/>
      <c r="P6452" s="29"/>
      <c r="R6452"/>
    </row>
    <row r="6453" spans="15:18" x14ac:dyDescent="0.25">
      <c r="O6453"/>
      <c r="P6453" s="29"/>
      <c r="R6453"/>
    </row>
    <row r="6454" spans="15:18" x14ac:dyDescent="0.25">
      <c r="O6454"/>
      <c r="P6454" s="29"/>
      <c r="R6454"/>
    </row>
    <row r="6455" spans="15:18" x14ac:dyDescent="0.25">
      <c r="O6455"/>
      <c r="P6455" s="29"/>
      <c r="R6455"/>
    </row>
    <row r="6456" spans="15:18" x14ac:dyDescent="0.25">
      <c r="O6456"/>
      <c r="P6456" s="29"/>
      <c r="R6456"/>
    </row>
    <row r="6457" spans="15:18" x14ac:dyDescent="0.25">
      <c r="O6457"/>
      <c r="P6457" s="29"/>
      <c r="R6457"/>
    </row>
    <row r="6458" spans="15:18" x14ac:dyDescent="0.25">
      <c r="O6458"/>
      <c r="P6458" s="29"/>
      <c r="R6458"/>
    </row>
    <row r="6459" spans="15:18" x14ac:dyDescent="0.25">
      <c r="O6459"/>
      <c r="P6459" s="29"/>
      <c r="R6459"/>
    </row>
    <row r="6460" spans="15:18" x14ac:dyDescent="0.25">
      <c r="O6460"/>
      <c r="P6460" s="29"/>
      <c r="R6460"/>
    </row>
    <row r="6461" spans="15:18" x14ac:dyDescent="0.25">
      <c r="O6461"/>
      <c r="P6461" s="29"/>
      <c r="R6461"/>
    </row>
    <row r="6462" spans="15:18" x14ac:dyDescent="0.25">
      <c r="O6462"/>
      <c r="P6462" s="29"/>
      <c r="R6462"/>
    </row>
    <row r="6463" spans="15:18" x14ac:dyDescent="0.25">
      <c r="O6463"/>
      <c r="P6463" s="29"/>
      <c r="R6463"/>
    </row>
    <row r="6464" spans="15:18" x14ac:dyDescent="0.25">
      <c r="O6464"/>
      <c r="P6464" s="29"/>
      <c r="R6464"/>
    </row>
    <row r="6465" spans="15:18" x14ac:dyDescent="0.25">
      <c r="O6465"/>
      <c r="P6465" s="29"/>
      <c r="R6465"/>
    </row>
    <row r="6466" spans="15:18" x14ac:dyDescent="0.25">
      <c r="O6466"/>
      <c r="P6466" s="29"/>
      <c r="R6466"/>
    </row>
    <row r="6467" spans="15:18" x14ac:dyDescent="0.25">
      <c r="O6467"/>
      <c r="P6467" s="29"/>
      <c r="R6467"/>
    </row>
    <row r="6468" spans="15:18" x14ac:dyDescent="0.25">
      <c r="O6468"/>
      <c r="P6468" s="29"/>
      <c r="R6468"/>
    </row>
    <row r="6469" spans="15:18" x14ac:dyDescent="0.25">
      <c r="O6469"/>
      <c r="P6469" s="29"/>
      <c r="R6469"/>
    </row>
    <row r="6470" spans="15:18" x14ac:dyDescent="0.25">
      <c r="O6470"/>
      <c r="P6470" s="29"/>
      <c r="R6470"/>
    </row>
    <row r="6471" spans="15:18" x14ac:dyDescent="0.25">
      <c r="O6471"/>
      <c r="P6471" s="29"/>
      <c r="R6471"/>
    </row>
    <row r="6472" spans="15:18" x14ac:dyDescent="0.25">
      <c r="O6472"/>
      <c r="P6472" s="29"/>
      <c r="R6472"/>
    </row>
    <row r="6473" spans="15:18" x14ac:dyDescent="0.25">
      <c r="O6473"/>
      <c r="P6473" s="29"/>
      <c r="R6473"/>
    </row>
    <row r="6474" spans="15:18" x14ac:dyDescent="0.25">
      <c r="O6474"/>
      <c r="P6474" s="29"/>
      <c r="R6474"/>
    </row>
    <row r="6475" spans="15:18" x14ac:dyDescent="0.25">
      <c r="O6475"/>
      <c r="P6475" s="29"/>
      <c r="R6475"/>
    </row>
    <row r="6476" spans="15:18" x14ac:dyDescent="0.25">
      <c r="O6476"/>
      <c r="P6476" s="29"/>
      <c r="R6476"/>
    </row>
    <row r="6477" spans="15:18" x14ac:dyDescent="0.25">
      <c r="O6477"/>
      <c r="P6477" s="29"/>
      <c r="R6477"/>
    </row>
    <row r="6478" spans="15:18" x14ac:dyDescent="0.25">
      <c r="O6478"/>
      <c r="P6478" s="29"/>
      <c r="R6478"/>
    </row>
    <row r="6479" spans="15:18" x14ac:dyDescent="0.25">
      <c r="O6479"/>
      <c r="P6479" s="29"/>
      <c r="R6479"/>
    </row>
    <row r="6480" spans="15:18" x14ac:dyDescent="0.25">
      <c r="O6480"/>
      <c r="P6480" s="29"/>
      <c r="R6480"/>
    </row>
    <row r="6481" spans="15:18" x14ac:dyDescent="0.25">
      <c r="O6481"/>
      <c r="P6481" s="29"/>
      <c r="R6481"/>
    </row>
    <row r="6482" spans="15:18" x14ac:dyDescent="0.25">
      <c r="O6482"/>
      <c r="P6482" s="29"/>
      <c r="R6482"/>
    </row>
    <row r="6483" spans="15:18" x14ac:dyDescent="0.25">
      <c r="O6483"/>
      <c r="P6483" s="29"/>
      <c r="R6483"/>
    </row>
    <row r="6484" spans="15:18" x14ac:dyDescent="0.25">
      <c r="O6484"/>
      <c r="P6484" s="29"/>
      <c r="R6484"/>
    </row>
    <row r="6485" spans="15:18" x14ac:dyDescent="0.25">
      <c r="O6485"/>
      <c r="P6485" s="29"/>
      <c r="R6485"/>
    </row>
    <row r="6486" spans="15:18" x14ac:dyDescent="0.25">
      <c r="O6486"/>
      <c r="P6486" s="29"/>
      <c r="R6486"/>
    </row>
    <row r="6487" spans="15:18" x14ac:dyDescent="0.25">
      <c r="O6487"/>
      <c r="P6487" s="29"/>
      <c r="R6487"/>
    </row>
    <row r="6488" spans="15:18" x14ac:dyDescent="0.25">
      <c r="O6488"/>
      <c r="P6488" s="29"/>
      <c r="R6488"/>
    </row>
    <row r="6489" spans="15:18" x14ac:dyDescent="0.25">
      <c r="O6489"/>
      <c r="P6489" s="29"/>
      <c r="R6489"/>
    </row>
    <row r="6490" spans="15:18" x14ac:dyDescent="0.25">
      <c r="O6490"/>
      <c r="P6490" s="29"/>
      <c r="R6490"/>
    </row>
    <row r="6491" spans="15:18" x14ac:dyDescent="0.25">
      <c r="O6491"/>
      <c r="P6491" s="29"/>
      <c r="R6491"/>
    </row>
    <row r="6492" spans="15:18" x14ac:dyDescent="0.25">
      <c r="O6492"/>
      <c r="P6492" s="29"/>
      <c r="R6492"/>
    </row>
    <row r="6493" spans="15:18" x14ac:dyDescent="0.25">
      <c r="O6493"/>
      <c r="P6493" s="29"/>
      <c r="R6493"/>
    </row>
    <row r="6494" spans="15:18" x14ac:dyDescent="0.25">
      <c r="O6494"/>
      <c r="P6494" s="29"/>
      <c r="R6494"/>
    </row>
    <row r="6495" spans="15:18" x14ac:dyDescent="0.25">
      <c r="O6495"/>
      <c r="P6495" s="29"/>
      <c r="R6495"/>
    </row>
    <row r="6496" spans="15:18" x14ac:dyDescent="0.25">
      <c r="O6496"/>
      <c r="P6496" s="29"/>
      <c r="R6496"/>
    </row>
    <row r="6497" spans="15:18" x14ac:dyDescent="0.25">
      <c r="O6497"/>
      <c r="P6497" s="29"/>
      <c r="R6497"/>
    </row>
    <row r="6498" spans="15:18" x14ac:dyDescent="0.25">
      <c r="O6498"/>
      <c r="P6498" s="29"/>
      <c r="R6498"/>
    </row>
    <row r="6499" spans="15:18" x14ac:dyDescent="0.25">
      <c r="O6499"/>
      <c r="P6499" s="29"/>
      <c r="R6499"/>
    </row>
    <row r="6500" spans="15:18" x14ac:dyDescent="0.25">
      <c r="O6500"/>
      <c r="P6500" s="29"/>
      <c r="R6500"/>
    </row>
    <row r="6501" spans="15:18" x14ac:dyDescent="0.25">
      <c r="O6501"/>
      <c r="P6501" s="29"/>
      <c r="R6501"/>
    </row>
    <row r="6502" spans="15:18" x14ac:dyDescent="0.25">
      <c r="O6502"/>
      <c r="P6502" s="29"/>
      <c r="R6502"/>
    </row>
    <row r="6503" spans="15:18" x14ac:dyDescent="0.25">
      <c r="O6503"/>
      <c r="P6503" s="29"/>
      <c r="R6503"/>
    </row>
    <row r="6504" spans="15:18" x14ac:dyDescent="0.25">
      <c r="O6504"/>
      <c r="P6504" s="29"/>
      <c r="R6504"/>
    </row>
    <row r="6505" spans="15:18" x14ac:dyDescent="0.25">
      <c r="O6505"/>
      <c r="P6505" s="29"/>
      <c r="R6505"/>
    </row>
    <row r="6506" spans="15:18" x14ac:dyDescent="0.25">
      <c r="O6506"/>
      <c r="P6506" s="29"/>
      <c r="R6506"/>
    </row>
    <row r="6507" spans="15:18" x14ac:dyDescent="0.25">
      <c r="O6507"/>
      <c r="P6507" s="29"/>
      <c r="R6507"/>
    </row>
    <row r="6508" spans="15:18" x14ac:dyDescent="0.25">
      <c r="O6508"/>
      <c r="P6508" s="29"/>
      <c r="R6508"/>
    </row>
    <row r="6509" spans="15:18" x14ac:dyDescent="0.25">
      <c r="O6509"/>
      <c r="P6509" s="29"/>
      <c r="R6509"/>
    </row>
    <row r="6510" spans="15:18" x14ac:dyDescent="0.25">
      <c r="O6510"/>
      <c r="P6510" s="29"/>
      <c r="R6510"/>
    </row>
    <row r="6511" spans="15:18" x14ac:dyDescent="0.25">
      <c r="O6511"/>
      <c r="P6511" s="29"/>
      <c r="R6511"/>
    </row>
    <row r="6512" spans="15:18" x14ac:dyDescent="0.25">
      <c r="O6512"/>
      <c r="P6512" s="29"/>
      <c r="R6512"/>
    </row>
    <row r="6513" spans="15:18" x14ac:dyDescent="0.25">
      <c r="O6513"/>
      <c r="P6513" s="29"/>
      <c r="R6513"/>
    </row>
    <row r="6514" spans="15:18" x14ac:dyDescent="0.25">
      <c r="O6514"/>
      <c r="P6514" s="29"/>
      <c r="R6514"/>
    </row>
    <row r="6515" spans="15:18" x14ac:dyDescent="0.25">
      <c r="O6515"/>
      <c r="P6515" s="29"/>
      <c r="R6515"/>
    </row>
    <row r="6516" spans="15:18" x14ac:dyDescent="0.25">
      <c r="O6516"/>
      <c r="P6516" s="29"/>
      <c r="R6516"/>
    </row>
    <row r="6517" spans="15:18" x14ac:dyDescent="0.25">
      <c r="O6517"/>
      <c r="P6517" s="29"/>
      <c r="R6517"/>
    </row>
    <row r="6518" spans="15:18" x14ac:dyDescent="0.25">
      <c r="O6518"/>
      <c r="P6518" s="29"/>
      <c r="R6518"/>
    </row>
    <row r="6519" spans="15:18" x14ac:dyDescent="0.25">
      <c r="O6519"/>
      <c r="P6519" s="29"/>
      <c r="R6519"/>
    </row>
    <row r="6520" spans="15:18" x14ac:dyDescent="0.25">
      <c r="O6520"/>
      <c r="P6520" s="29"/>
      <c r="R6520"/>
    </row>
    <row r="6521" spans="15:18" x14ac:dyDescent="0.25">
      <c r="O6521"/>
      <c r="P6521" s="29"/>
      <c r="R6521"/>
    </row>
    <row r="6522" spans="15:18" x14ac:dyDescent="0.25">
      <c r="O6522"/>
      <c r="P6522" s="29"/>
      <c r="R6522"/>
    </row>
    <row r="6523" spans="15:18" x14ac:dyDescent="0.25">
      <c r="O6523"/>
      <c r="P6523" s="29"/>
      <c r="R6523"/>
    </row>
    <row r="6524" spans="15:18" x14ac:dyDescent="0.25">
      <c r="O6524"/>
      <c r="P6524" s="29"/>
      <c r="R6524"/>
    </row>
    <row r="6525" spans="15:18" x14ac:dyDescent="0.25">
      <c r="O6525"/>
      <c r="P6525" s="29"/>
      <c r="R6525"/>
    </row>
    <row r="6526" spans="15:18" x14ac:dyDescent="0.25">
      <c r="O6526"/>
      <c r="P6526" s="29"/>
      <c r="R6526"/>
    </row>
    <row r="6527" spans="15:18" x14ac:dyDescent="0.25">
      <c r="O6527"/>
      <c r="P6527" s="29"/>
      <c r="R6527"/>
    </row>
    <row r="6528" spans="15:18" x14ac:dyDescent="0.25">
      <c r="O6528"/>
      <c r="P6528" s="29"/>
      <c r="R6528"/>
    </row>
    <row r="6529" spans="15:18" x14ac:dyDescent="0.25">
      <c r="O6529"/>
      <c r="P6529" s="29"/>
      <c r="R6529"/>
    </row>
    <row r="6530" spans="15:18" x14ac:dyDescent="0.25">
      <c r="O6530"/>
      <c r="P6530" s="29"/>
      <c r="R6530"/>
    </row>
    <row r="6531" spans="15:18" x14ac:dyDescent="0.25">
      <c r="O6531"/>
      <c r="P6531" s="29"/>
      <c r="R6531"/>
    </row>
    <row r="6532" spans="15:18" x14ac:dyDescent="0.25">
      <c r="O6532"/>
      <c r="P6532" s="29"/>
      <c r="R6532"/>
    </row>
    <row r="6533" spans="15:18" x14ac:dyDescent="0.25">
      <c r="O6533"/>
      <c r="P6533" s="29"/>
      <c r="R6533"/>
    </row>
    <row r="6534" spans="15:18" x14ac:dyDescent="0.25">
      <c r="O6534"/>
      <c r="P6534" s="29"/>
      <c r="R6534"/>
    </row>
    <row r="6535" spans="15:18" x14ac:dyDescent="0.25">
      <c r="O6535"/>
      <c r="P6535" s="29"/>
      <c r="R6535"/>
    </row>
    <row r="6536" spans="15:18" x14ac:dyDescent="0.25">
      <c r="O6536"/>
      <c r="P6536" s="29"/>
      <c r="R6536"/>
    </row>
    <row r="6537" spans="15:18" x14ac:dyDescent="0.25">
      <c r="O6537"/>
      <c r="P6537" s="29"/>
      <c r="R6537"/>
    </row>
    <row r="6538" spans="15:18" x14ac:dyDescent="0.25">
      <c r="O6538"/>
      <c r="P6538" s="29"/>
      <c r="R6538"/>
    </row>
    <row r="6539" spans="15:18" x14ac:dyDescent="0.25">
      <c r="O6539"/>
      <c r="P6539" s="29"/>
      <c r="R6539"/>
    </row>
    <row r="6540" spans="15:18" x14ac:dyDescent="0.25">
      <c r="O6540"/>
      <c r="P6540" s="29"/>
      <c r="R6540"/>
    </row>
    <row r="6541" spans="15:18" x14ac:dyDescent="0.25">
      <c r="O6541"/>
      <c r="P6541" s="29"/>
      <c r="R6541"/>
    </row>
    <row r="6542" spans="15:18" x14ac:dyDescent="0.25">
      <c r="O6542"/>
      <c r="P6542" s="29"/>
      <c r="R6542"/>
    </row>
    <row r="6543" spans="15:18" x14ac:dyDescent="0.25">
      <c r="O6543"/>
      <c r="P6543" s="29"/>
      <c r="R6543"/>
    </row>
    <row r="6544" spans="15:18" x14ac:dyDescent="0.25">
      <c r="O6544"/>
      <c r="P6544" s="29"/>
      <c r="R6544"/>
    </row>
    <row r="6545" spans="15:18" x14ac:dyDescent="0.25">
      <c r="O6545"/>
      <c r="P6545" s="29"/>
      <c r="R6545"/>
    </row>
    <row r="6546" spans="15:18" x14ac:dyDescent="0.25">
      <c r="O6546"/>
      <c r="P6546" s="29"/>
      <c r="R6546"/>
    </row>
    <row r="6547" spans="15:18" x14ac:dyDescent="0.25">
      <c r="O6547"/>
      <c r="P6547" s="29"/>
      <c r="R6547"/>
    </row>
    <row r="6548" spans="15:18" x14ac:dyDescent="0.25">
      <c r="O6548"/>
      <c r="P6548" s="29"/>
      <c r="R6548"/>
    </row>
    <row r="6549" spans="15:18" x14ac:dyDescent="0.25">
      <c r="O6549"/>
      <c r="P6549" s="29"/>
      <c r="R6549"/>
    </row>
    <row r="6550" spans="15:18" x14ac:dyDescent="0.25">
      <c r="O6550"/>
      <c r="P6550" s="29"/>
      <c r="R6550"/>
    </row>
    <row r="6551" spans="15:18" x14ac:dyDescent="0.25">
      <c r="O6551"/>
      <c r="P6551" s="29"/>
      <c r="R6551"/>
    </row>
    <row r="6552" spans="15:18" x14ac:dyDescent="0.25">
      <c r="O6552"/>
      <c r="P6552" s="29"/>
      <c r="R6552"/>
    </row>
    <row r="6553" spans="15:18" x14ac:dyDescent="0.25">
      <c r="O6553"/>
      <c r="P6553" s="29"/>
      <c r="R6553"/>
    </row>
    <row r="6554" spans="15:18" x14ac:dyDescent="0.25">
      <c r="O6554"/>
      <c r="P6554" s="29"/>
      <c r="R6554"/>
    </row>
    <row r="6555" spans="15:18" x14ac:dyDescent="0.25">
      <c r="O6555"/>
      <c r="P6555" s="29"/>
      <c r="R6555"/>
    </row>
    <row r="6556" spans="15:18" x14ac:dyDescent="0.25">
      <c r="O6556"/>
      <c r="P6556" s="29"/>
      <c r="R6556"/>
    </row>
    <row r="6557" spans="15:18" x14ac:dyDescent="0.25">
      <c r="O6557"/>
      <c r="P6557" s="29"/>
      <c r="R6557"/>
    </row>
    <row r="6558" spans="15:18" x14ac:dyDescent="0.25">
      <c r="O6558"/>
      <c r="P6558" s="29"/>
      <c r="R6558"/>
    </row>
    <row r="6559" spans="15:18" x14ac:dyDescent="0.25">
      <c r="O6559"/>
      <c r="P6559" s="29"/>
      <c r="R6559"/>
    </row>
    <row r="6560" spans="15:18" x14ac:dyDescent="0.25">
      <c r="O6560"/>
      <c r="P6560" s="29"/>
      <c r="R6560"/>
    </row>
    <row r="6561" spans="15:18" x14ac:dyDescent="0.25">
      <c r="O6561"/>
      <c r="P6561" s="29"/>
      <c r="R6561"/>
    </row>
    <row r="6562" spans="15:18" x14ac:dyDescent="0.25">
      <c r="O6562"/>
      <c r="P6562" s="29"/>
      <c r="R6562"/>
    </row>
    <row r="6563" spans="15:18" x14ac:dyDescent="0.25">
      <c r="O6563"/>
      <c r="P6563" s="29"/>
      <c r="R6563"/>
    </row>
    <row r="6564" spans="15:18" x14ac:dyDescent="0.25">
      <c r="O6564"/>
      <c r="P6564" s="29"/>
      <c r="R6564"/>
    </row>
    <row r="6565" spans="15:18" x14ac:dyDescent="0.25">
      <c r="O6565"/>
      <c r="P6565" s="29"/>
      <c r="R6565"/>
    </row>
    <row r="6566" spans="15:18" x14ac:dyDescent="0.25">
      <c r="O6566"/>
      <c r="P6566" s="29"/>
      <c r="R6566"/>
    </row>
    <row r="6567" spans="15:18" x14ac:dyDescent="0.25">
      <c r="O6567"/>
      <c r="P6567" s="29"/>
      <c r="R6567"/>
    </row>
    <row r="6568" spans="15:18" x14ac:dyDescent="0.25">
      <c r="O6568"/>
      <c r="P6568" s="29"/>
      <c r="R6568"/>
    </row>
    <row r="6569" spans="15:18" x14ac:dyDescent="0.25">
      <c r="O6569"/>
      <c r="P6569" s="29"/>
      <c r="R6569"/>
    </row>
    <row r="6570" spans="15:18" x14ac:dyDescent="0.25">
      <c r="O6570"/>
      <c r="P6570" s="29"/>
      <c r="R6570"/>
    </row>
    <row r="6571" spans="15:18" x14ac:dyDescent="0.25">
      <c r="O6571"/>
      <c r="P6571" s="29"/>
      <c r="R6571"/>
    </row>
    <row r="6572" spans="15:18" x14ac:dyDescent="0.25">
      <c r="O6572"/>
      <c r="P6572" s="29"/>
      <c r="R6572"/>
    </row>
    <row r="6573" spans="15:18" x14ac:dyDescent="0.25">
      <c r="O6573"/>
      <c r="P6573" s="29"/>
      <c r="R6573"/>
    </row>
    <row r="6574" spans="15:18" x14ac:dyDescent="0.25">
      <c r="O6574"/>
      <c r="P6574" s="29"/>
      <c r="R6574"/>
    </row>
    <row r="6575" spans="15:18" x14ac:dyDescent="0.25">
      <c r="O6575"/>
      <c r="P6575" s="29"/>
      <c r="R6575"/>
    </row>
    <row r="6576" spans="15:18" x14ac:dyDescent="0.25">
      <c r="O6576"/>
      <c r="P6576" s="29"/>
      <c r="R6576"/>
    </row>
    <row r="6577" spans="15:18" x14ac:dyDescent="0.25">
      <c r="O6577"/>
      <c r="P6577" s="29"/>
      <c r="R6577"/>
    </row>
    <row r="6578" spans="15:18" x14ac:dyDescent="0.25">
      <c r="O6578"/>
      <c r="P6578" s="29"/>
      <c r="R6578"/>
    </row>
    <row r="6579" spans="15:18" x14ac:dyDescent="0.25">
      <c r="O6579"/>
      <c r="P6579" s="29"/>
      <c r="R6579"/>
    </row>
    <row r="6580" spans="15:18" x14ac:dyDescent="0.25">
      <c r="O6580"/>
      <c r="P6580" s="29"/>
      <c r="R6580"/>
    </row>
    <row r="6581" spans="15:18" x14ac:dyDescent="0.25">
      <c r="O6581"/>
      <c r="P6581" s="29"/>
      <c r="R6581"/>
    </row>
    <row r="6582" spans="15:18" x14ac:dyDescent="0.25">
      <c r="O6582"/>
      <c r="P6582" s="29"/>
      <c r="R6582"/>
    </row>
    <row r="6583" spans="15:18" x14ac:dyDescent="0.25">
      <c r="O6583"/>
      <c r="P6583" s="29"/>
      <c r="R6583"/>
    </row>
    <row r="6584" spans="15:18" x14ac:dyDescent="0.25">
      <c r="O6584"/>
      <c r="P6584" s="29"/>
      <c r="R6584"/>
    </row>
    <row r="6585" spans="15:18" x14ac:dyDescent="0.25">
      <c r="O6585"/>
      <c r="P6585" s="29"/>
      <c r="R6585"/>
    </row>
    <row r="6586" spans="15:18" x14ac:dyDescent="0.25">
      <c r="O6586"/>
      <c r="P6586" s="29"/>
      <c r="R6586"/>
    </row>
    <row r="6587" spans="15:18" x14ac:dyDescent="0.25">
      <c r="O6587"/>
      <c r="P6587" s="29"/>
      <c r="R6587"/>
    </row>
    <row r="6588" spans="15:18" x14ac:dyDescent="0.25">
      <c r="O6588"/>
      <c r="P6588" s="29"/>
      <c r="R6588"/>
    </row>
    <row r="6589" spans="15:18" x14ac:dyDescent="0.25">
      <c r="O6589"/>
      <c r="P6589" s="29"/>
      <c r="R6589"/>
    </row>
    <row r="6590" spans="15:18" x14ac:dyDescent="0.25">
      <c r="O6590"/>
      <c r="P6590" s="29"/>
      <c r="R6590"/>
    </row>
    <row r="6591" spans="15:18" x14ac:dyDescent="0.25">
      <c r="O6591"/>
      <c r="P6591" s="29"/>
      <c r="R6591"/>
    </row>
    <row r="6592" spans="15:18" x14ac:dyDescent="0.25">
      <c r="O6592"/>
      <c r="P6592" s="29"/>
      <c r="R6592"/>
    </row>
    <row r="6593" spans="15:18" x14ac:dyDescent="0.25">
      <c r="O6593"/>
      <c r="P6593" s="29"/>
      <c r="R6593"/>
    </row>
    <row r="6594" spans="15:18" x14ac:dyDescent="0.25">
      <c r="O6594"/>
      <c r="P6594" s="29"/>
      <c r="R6594"/>
    </row>
    <row r="6595" spans="15:18" x14ac:dyDescent="0.25">
      <c r="O6595"/>
      <c r="P6595" s="29"/>
      <c r="R6595"/>
    </row>
    <row r="6596" spans="15:18" x14ac:dyDescent="0.25">
      <c r="O6596"/>
      <c r="P6596" s="29"/>
      <c r="R6596"/>
    </row>
    <row r="6597" spans="15:18" x14ac:dyDescent="0.25">
      <c r="O6597"/>
      <c r="P6597" s="29"/>
      <c r="R6597"/>
    </row>
    <row r="6598" spans="15:18" x14ac:dyDescent="0.25">
      <c r="O6598"/>
      <c r="P6598" s="29"/>
      <c r="R6598"/>
    </row>
    <row r="6599" spans="15:18" x14ac:dyDescent="0.25">
      <c r="O6599"/>
      <c r="P6599" s="29"/>
      <c r="R6599"/>
    </row>
    <row r="6600" spans="15:18" x14ac:dyDescent="0.25">
      <c r="O6600"/>
      <c r="P6600" s="29"/>
      <c r="R6600"/>
    </row>
    <row r="6601" spans="15:18" x14ac:dyDescent="0.25">
      <c r="O6601"/>
      <c r="P6601" s="29"/>
      <c r="R6601"/>
    </row>
    <row r="6602" spans="15:18" x14ac:dyDescent="0.25">
      <c r="O6602"/>
      <c r="P6602" s="29"/>
      <c r="R6602"/>
    </row>
    <row r="6603" spans="15:18" x14ac:dyDescent="0.25">
      <c r="O6603"/>
      <c r="P6603" s="29"/>
      <c r="R6603"/>
    </row>
    <row r="6604" spans="15:18" x14ac:dyDescent="0.25">
      <c r="O6604"/>
      <c r="P6604" s="29"/>
      <c r="R6604"/>
    </row>
    <row r="6605" spans="15:18" x14ac:dyDescent="0.25">
      <c r="O6605"/>
      <c r="P6605" s="29"/>
      <c r="R6605"/>
    </row>
    <row r="6606" spans="15:18" x14ac:dyDescent="0.25">
      <c r="O6606"/>
      <c r="P6606" s="29"/>
      <c r="R6606"/>
    </row>
    <row r="6607" spans="15:18" x14ac:dyDescent="0.25">
      <c r="O6607"/>
      <c r="P6607" s="29"/>
      <c r="R6607"/>
    </row>
    <row r="6608" spans="15:18" x14ac:dyDescent="0.25">
      <c r="O6608"/>
      <c r="P6608" s="29"/>
      <c r="R6608"/>
    </row>
    <row r="6609" spans="15:18" x14ac:dyDescent="0.25">
      <c r="O6609"/>
      <c r="P6609" s="29"/>
      <c r="R6609"/>
    </row>
    <row r="6610" spans="15:18" x14ac:dyDescent="0.25">
      <c r="O6610"/>
      <c r="P6610" s="29"/>
      <c r="R6610"/>
    </row>
    <row r="6611" spans="15:18" x14ac:dyDescent="0.25">
      <c r="O6611"/>
      <c r="P6611" s="29"/>
      <c r="R6611"/>
    </row>
    <row r="6612" spans="15:18" x14ac:dyDescent="0.25">
      <c r="O6612"/>
      <c r="P6612" s="29"/>
      <c r="R6612"/>
    </row>
    <row r="6613" spans="15:18" x14ac:dyDescent="0.25">
      <c r="O6613"/>
      <c r="P6613" s="29"/>
      <c r="R6613"/>
    </row>
    <row r="6614" spans="15:18" x14ac:dyDescent="0.25">
      <c r="O6614"/>
      <c r="P6614" s="29"/>
      <c r="R6614"/>
    </row>
    <row r="6615" spans="15:18" x14ac:dyDescent="0.25">
      <c r="O6615"/>
      <c r="P6615" s="29"/>
      <c r="R6615"/>
    </row>
    <row r="6616" spans="15:18" x14ac:dyDescent="0.25">
      <c r="O6616"/>
      <c r="P6616" s="29"/>
      <c r="R6616"/>
    </row>
    <row r="6617" spans="15:18" x14ac:dyDescent="0.25">
      <c r="O6617"/>
      <c r="P6617" s="29"/>
      <c r="R6617"/>
    </row>
    <row r="6618" spans="15:18" x14ac:dyDescent="0.25">
      <c r="O6618"/>
      <c r="P6618" s="29"/>
      <c r="R6618"/>
    </row>
    <row r="6619" spans="15:18" x14ac:dyDescent="0.25">
      <c r="O6619"/>
      <c r="P6619" s="29"/>
      <c r="R6619"/>
    </row>
    <row r="6620" spans="15:18" x14ac:dyDescent="0.25">
      <c r="O6620"/>
      <c r="P6620" s="29"/>
      <c r="R6620"/>
    </row>
    <row r="6621" spans="15:18" x14ac:dyDescent="0.25">
      <c r="O6621"/>
      <c r="P6621" s="29"/>
      <c r="R6621"/>
    </row>
    <row r="6622" spans="15:18" x14ac:dyDescent="0.25">
      <c r="O6622"/>
      <c r="P6622" s="29"/>
      <c r="R6622"/>
    </row>
    <row r="6623" spans="15:18" x14ac:dyDescent="0.25">
      <c r="O6623"/>
      <c r="P6623" s="29"/>
      <c r="R6623"/>
    </row>
    <row r="6624" spans="15:18" x14ac:dyDescent="0.25">
      <c r="O6624"/>
      <c r="P6624" s="29"/>
      <c r="R6624"/>
    </row>
    <row r="6625" spans="15:18" x14ac:dyDescent="0.25">
      <c r="O6625"/>
      <c r="P6625" s="29"/>
      <c r="R6625"/>
    </row>
    <row r="6626" spans="15:18" x14ac:dyDescent="0.25">
      <c r="O6626"/>
      <c r="P6626" s="29"/>
      <c r="R6626"/>
    </row>
    <row r="6627" spans="15:18" x14ac:dyDescent="0.25">
      <c r="O6627"/>
      <c r="P6627" s="29"/>
      <c r="R6627"/>
    </row>
    <row r="6628" spans="15:18" x14ac:dyDescent="0.25">
      <c r="O6628"/>
      <c r="P6628" s="29"/>
      <c r="R6628"/>
    </row>
    <row r="6629" spans="15:18" x14ac:dyDescent="0.25">
      <c r="O6629"/>
      <c r="P6629" s="29"/>
      <c r="R6629"/>
    </row>
    <row r="6630" spans="15:18" x14ac:dyDescent="0.25">
      <c r="O6630"/>
      <c r="P6630" s="29"/>
      <c r="R6630"/>
    </row>
    <row r="6631" spans="15:18" x14ac:dyDescent="0.25">
      <c r="O6631"/>
      <c r="P6631" s="29"/>
      <c r="R6631"/>
    </row>
    <row r="6632" spans="15:18" x14ac:dyDescent="0.25">
      <c r="O6632"/>
      <c r="P6632" s="29"/>
      <c r="R6632"/>
    </row>
    <row r="6633" spans="15:18" x14ac:dyDescent="0.25">
      <c r="O6633"/>
      <c r="P6633" s="29"/>
      <c r="R6633"/>
    </row>
    <row r="6634" spans="15:18" x14ac:dyDescent="0.25">
      <c r="O6634"/>
      <c r="P6634" s="29"/>
      <c r="R6634"/>
    </row>
    <row r="6635" spans="15:18" x14ac:dyDescent="0.25">
      <c r="O6635"/>
      <c r="P6635" s="29"/>
      <c r="R6635"/>
    </row>
    <row r="6636" spans="15:18" x14ac:dyDescent="0.25">
      <c r="O6636"/>
      <c r="P6636" s="29"/>
      <c r="R6636"/>
    </row>
    <row r="6637" spans="15:18" x14ac:dyDescent="0.25">
      <c r="O6637"/>
      <c r="P6637" s="29"/>
      <c r="R6637"/>
    </row>
    <row r="6638" spans="15:18" x14ac:dyDescent="0.25">
      <c r="O6638"/>
      <c r="P6638" s="29"/>
      <c r="R6638"/>
    </row>
    <row r="6639" spans="15:18" x14ac:dyDescent="0.25">
      <c r="O6639"/>
      <c r="P6639" s="29"/>
      <c r="R6639"/>
    </row>
    <row r="6640" spans="15:18" x14ac:dyDescent="0.25">
      <c r="O6640"/>
      <c r="P6640" s="29"/>
      <c r="R6640"/>
    </row>
    <row r="6641" spans="15:18" x14ac:dyDescent="0.25">
      <c r="O6641"/>
      <c r="P6641" s="29"/>
      <c r="R6641"/>
    </row>
    <row r="6642" spans="15:18" x14ac:dyDescent="0.25">
      <c r="O6642"/>
      <c r="P6642" s="29"/>
      <c r="R6642"/>
    </row>
    <row r="6643" spans="15:18" x14ac:dyDescent="0.25">
      <c r="O6643"/>
      <c r="P6643" s="29"/>
      <c r="R6643"/>
    </row>
    <row r="6644" spans="15:18" x14ac:dyDescent="0.25">
      <c r="O6644"/>
      <c r="P6644" s="29"/>
      <c r="R6644"/>
    </row>
    <row r="6645" spans="15:18" x14ac:dyDescent="0.25">
      <c r="O6645"/>
      <c r="P6645" s="29"/>
      <c r="R6645"/>
    </row>
    <row r="6646" spans="15:18" x14ac:dyDescent="0.25">
      <c r="O6646"/>
      <c r="P6646" s="29"/>
      <c r="R6646"/>
    </row>
    <row r="6647" spans="15:18" x14ac:dyDescent="0.25">
      <c r="O6647"/>
      <c r="P6647" s="29"/>
      <c r="R6647"/>
    </row>
    <row r="6648" spans="15:18" x14ac:dyDescent="0.25">
      <c r="O6648"/>
      <c r="P6648" s="29"/>
      <c r="R6648"/>
    </row>
    <row r="6649" spans="15:18" x14ac:dyDescent="0.25">
      <c r="O6649"/>
      <c r="P6649" s="29"/>
      <c r="R6649"/>
    </row>
    <row r="6650" spans="15:18" x14ac:dyDescent="0.25">
      <c r="O6650"/>
      <c r="P6650" s="29"/>
      <c r="R6650"/>
    </row>
    <row r="6651" spans="15:18" x14ac:dyDescent="0.25">
      <c r="O6651"/>
      <c r="P6651" s="29"/>
      <c r="R6651"/>
    </row>
    <row r="6652" spans="15:18" x14ac:dyDescent="0.25">
      <c r="O6652"/>
      <c r="P6652" s="29"/>
      <c r="R6652"/>
    </row>
    <row r="6653" spans="15:18" x14ac:dyDescent="0.25">
      <c r="O6653"/>
      <c r="P6653" s="29"/>
      <c r="R6653"/>
    </row>
    <row r="6654" spans="15:18" x14ac:dyDescent="0.25">
      <c r="O6654"/>
      <c r="P6654" s="29"/>
      <c r="R6654"/>
    </row>
    <row r="6655" spans="15:18" x14ac:dyDescent="0.25">
      <c r="O6655"/>
      <c r="P6655" s="29"/>
      <c r="R6655"/>
    </row>
    <row r="6656" spans="15:18" x14ac:dyDescent="0.25">
      <c r="O6656"/>
      <c r="P6656" s="29"/>
      <c r="R6656"/>
    </row>
    <row r="6657" spans="15:18" x14ac:dyDescent="0.25">
      <c r="O6657"/>
      <c r="P6657" s="29"/>
      <c r="R6657"/>
    </row>
    <row r="6658" spans="15:18" x14ac:dyDescent="0.25">
      <c r="O6658"/>
      <c r="P6658" s="29"/>
      <c r="R6658"/>
    </row>
    <row r="6659" spans="15:18" x14ac:dyDescent="0.25">
      <c r="O6659"/>
      <c r="P6659" s="29"/>
      <c r="R6659"/>
    </row>
    <row r="6660" spans="15:18" x14ac:dyDescent="0.25">
      <c r="O6660"/>
      <c r="P6660" s="29"/>
      <c r="R6660"/>
    </row>
    <row r="6661" spans="15:18" x14ac:dyDescent="0.25">
      <c r="O6661"/>
      <c r="P6661" s="29"/>
      <c r="R6661"/>
    </row>
    <row r="6662" spans="15:18" x14ac:dyDescent="0.25">
      <c r="O6662"/>
      <c r="P6662" s="29"/>
      <c r="R6662"/>
    </row>
    <row r="6663" spans="15:18" x14ac:dyDescent="0.25">
      <c r="O6663"/>
      <c r="P6663" s="29"/>
      <c r="R6663"/>
    </row>
    <row r="6664" spans="15:18" x14ac:dyDescent="0.25">
      <c r="O6664"/>
      <c r="P6664" s="29"/>
      <c r="R6664"/>
    </row>
    <row r="6665" spans="15:18" x14ac:dyDescent="0.25">
      <c r="O6665"/>
      <c r="P6665" s="29"/>
      <c r="R6665"/>
    </row>
    <row r="6666" spans="15:18" x14ac:dyDescent="0.25">
      <c r="O6666"/>
      <c r="P6666" s="29"/>
      <c r="R6666"/>
    </row>
    <row r="6667" spans="15:18" x14ac:dyDescent="0.25">
      <c r="O6667"/>
      <c r="P6667" s="29"/>
      <c r="R6667"/>
    </row>
    <row r="6668" spans="15:18" x14ac:dyDescent="0.25">
      <c r="O6668"/>
      <c r="P6668" s="29"/>
      <c r="R6668"/>
    </row>
    <row r="6669" spans="15:18" x14ac:dyDescent="0.25">
      <c r="O6669"/>
      <c r="P6669" s="29"/>
      <c r="R6669"/>
    </row>
    <row r="6670" spans="15:18" x14ac:dyDescent="0.25">
      <c r="O6670"/>
      <c r="P6670" s="29"/>
      <c r="R6670"/>
    </row>
    <row r="6671" spans="15:18" x14ac:dyDescent="0.25">
      <c r="O6671"/>
      <c r="P6671" s="29"/>
      <c r="R6671"/>
    </row>
    <row r="6672" spans="15:18" x14ac:dyDescent="0.25">
      <c r="O6672"/>
      <c r="P6672" s="29"/>
      <c r="R6672"/>
    </row>
    <row r="6673" spans="15:18" x14ac:dyDescent="0.25">
      <c r="O6673"/>
      <c r="P6673" s="29"/>
      <c r="R6673"/>
    </row>
    <row r="6674" spans="15:18" x14ac:dyDescent="0.25">
      <c r="O6674"/>
      <c r="P6674" s="29"/>
      <c r="R6674"/>
    </row>
    <row r="6675" spans="15:18" x14ac:dyDescent="0.25">
      <c r="O6675"/>
      <c r="P6675" s="29"/>
      <c r="R6675"/>
    </row>
    <row r="6676" spans="15:18" x14ac:dyDescent="0.25">
      <c r="O6676"/>
      <c r="P6676" s="29"/>
      <c r="R6676"/>
    </row>
    <row r="6677" spans="15:18" x14ac:dyDescent="0.25">
      <c r="O6677"/>
      <c r="P6677" s="29"/>
      <c r="R6677"/>
    </row>
    <row r="6678" spans="15:18" x14ac:dyDescent="0.25">
      <c r="O6678"/>
      <c r="P6678" s="29"/>
      <c r="R6678"/>
    </row>
    <row r="6679" spans="15:18" x14ac:dyDescent="0.25">
      <c r="O6679"/>
      <c r="P6679" s="29"/>
      <c r="R6679"/>
    </row>
    <row r="6680" spans="15:18" x14ac:dyDescent="0.25">
      <c r="O6680"/>
      <c r="P6680" s="29"/>
      <c r="R6680"/>
    </row>
    <row r="6681" spans="15:18" x14ac:dyDescent="0.25">
      <c r="O6681"/>
      <c r="P6681" s="29"/>
      <c r="R6681"/>
    </row>
    <row r="6682" spans="15:18" x14ac:dyDescent="0.25">
      <c r="O6682"/>
      <c r="P6682" s="29"/>
      <c r="R6682"/>
    </row>
    <row r="6683" spans="15:18" x14ac:dyDescent="0.25">
      <c r="O6683"/>
      <c r="P6683" s="29"/>
      <c r="R6683"/>
    </row>
    <row r="6684" spans="15:18" x14ac:dyDescent="0.25">
      <c r="O6684"/>
      <c r="P6684" s="29"/>
      <c r="R6684"/>
    </row>
    <row r="6685" spans="15:18" x14ac:dyDescent="0.25">
      <c r="O6685"/>
      <c r="P6685" s="29"/>
      <c r="R6685"/>
    </row>
    <row r="6686" spans="15:18" x14ac:dyDescent="0.25">
      <c r="O6686"/>
      <c r="P6686" s="29"/>
      <c r="R6686"/>
    </row>
    <row r="6687" spans="15:18" x14ac:dyDescent="0.25">
      <c r="O6687"/>
      <c r="P6687" s="29"/>
      <c r="R6687"/>
    </row>
    <row r="6688" spans="15:18" x14ac:dyDescent="0.25">
      <c r="O6688"/>
      <c r="P6688" s="29"/>
      <c r="R6688"/>
    </row>
    <row r="6689" spans="15:18" x14ac:dyDescent="0.25">
      <c r="O6689"/>
      <c r="P6689" s="29"/>
      <c r="R6689"/>
    </row>
    <row r="6690" spans="15:18" x14ac:dyDescent="0.25">
      <c r="O6690"/>
      <c r="P6690" s="29"/>
      <c r="R6690"/>
    </row>
    <row r="6691" spans="15:18" x14ac:dyDescent="0.25">
      <c r="O6691"/>
      <c r="P6691" s="29"/>
      <c r="R6691"/>
    </row>
    <row r="6692" spans="15:18" x14ac:dyDescent="0.25">
      <c r="O6692"/>
      <c r="P6692" s="29"/>
      <c r="R6692"/>
    </row>
    <row r="6693" spans="15:18" x14ac:dyDescent="0.25">
      <c r="O6693"/>
      <c r="P6693" s="29"/>
      <c r="R6693"/>
    </row>
    <row r="6694" spans="15:18" x14ac:dyDescent="0.25">
      <c r="O6694"/>
      <c r="P6694" s="29"/>
      <c r="R6694"/>
    </row>
    <row r="6695" spans="15:18" x14ac:dyDescent="0.25">
      <c r="O6695"/>
      <c r="P6695" s="29"/>
      <c r="R6695"/>
    </row>
    <row r="6696" spans="15:18" x14ac:dyDescent="0.25">
      <c r="O6696"/>
      <c r="P6696" s="29"/>
      <c r="R6696"/>
    </row>
    <row r="6697" spans="15:18" x14ac:dyDescent="0.25">
      <c r="O6697"/>
      <c r="P6697" s="29"/>
      <c r="R6697"/>
    </row>
    <row r="6698" spans="15:18" x14ac:dyDescent="0.25">
      <c r="O6698"/>
      <c r="P6698" s="29"/>
      <c r="R6698"/>
    </row>
    <row r="6699" spans="15:18" x14ac:dyDescent="0.25">
      <c r="O6699"/>
      <c r="P6699" s="29"/>
      <c r="R6699"/>
    </row>
    <row r="6700" spans="15:18" x14ac:dyDescent="0.25">
      <c r="O6700"/>
      <c r="P6700" s="29"/>
      <c r="R6700"/>
    </row>
    <row r="6701" spans="15:18" x14ac:dyDescent="0.25">
      <c r="O6701"/>
      <c r="P6701" s="29"/>
      <c r="R6701"/>
    </row>
    <row r="6702" spans="15:18" x14ac:dyDescent="0.25">
      <c r="O6702"/>
      <c r="P6702" s="29"/>
      <c r="R6702"/>
    </row>
    <row r="6703" spans="15:18" x14ac:dyDescent="0.25">
      <c r="O6703"/>
      <c r="P6703" s="29"/>
      <c r="R6703"/>
    </row>
    <row r="6704" spans="15:18" x14ac:dyDescent="0.25">
      <c r="O6704"/>
      <c r="P6704" s="29"/>
      <c r="R6704"/>
    </row>
    <row r="6705" spans="15:18" x14ac:dyDescent="0.25">
      <c r="O6705"/>
      <c r="P6705" s="29"/>
      <c r="R6705"/>
    </row>
    <row r="6706" spans="15:18" x14ac:dyDescent="0.25">
      <c r="O6706"/>
      <c r="P6706" s="29"/>
      <c r="R6706"/>
    </row>
    <row r="6707" spans="15:18" x14ac:dyDescent="0.25">
      <c r="O6707"/>
      <c r="P6707" s="29"/>
      <c r="R6707"/>
    </row>
    <row r="6708" spans="15:18" x14ac:dyDescent="0.25">
      <c r="O6708"/>
      <c r="P6708" s="29"/>
      <c r="R6708"/>
    </row>
    <row r="6709" spans="15:18" x14ac:dyDescent="0.25">
      <c r="O6709"/>
      <c r="P6709" s="29"/>
      <c r="R6709"/>
    </row>
    <row r="6710" spans="15:18" x14ac:dyDescent="0.25">
      <c r="O6710"/>
      <c r="P6710" s="29"/>
      <c r="R6710"/>
    </row>
    <row r="6711" spans="15:18" x14ac:dyDescent="0.25">
      <c r="O6711"/>
      <c r="P6711" s="29"/>
      <c r="R6711"/>
    </row>
    <row r="6712" spans="15:18" x14ac:dyDescent="0.25">
      <c r="O6712"/>
      <c r="P6712" s="29"/>
      <c r="R6712"/>
    </row>
    <row r="6713" spans="15:18" x14ac:dyDescent="0.25">
      <c r="O6713"/>
      <c r="P6713" s="29"/>
      <c r="R6713"/>
    </row>
    <row r="6714" spans="15:18" x14ac:dyDescent="0.25">
      <c r="O6714"/>
      <c r="P6714" s="29"/>
      <c r="R6714"/>
    </row>
    <row r="6715" spans="15:18" x14ac:dyDescent="0.25">
      <c r="O6715"/>
      <c r="P6715" s="29"/>
      <c r="R6715"/>
    </row>
    <row r="6716" spans="15:18" x14ac:dyDescent="0.25">
      <c r="O6716"/>
      <c r="P6716" s="29"/>
      <c r="R6716"/>
    </row>
    <row r="6717" spans="15:18" x14ac:dyDescent="0.25">
      <c r="O6717"/>
      <c r="P6717" s="29"/>
      <c r="R6717"/>
    </row>
    <row r="6718" spans="15:18" x14ac:dyDescent="0.25">
      <c r="O6718"/>
      <c r="P6718" s="29"/>
      <c r="R6718"/>
    </row>
    <row r="6719" spans="15:18" x14ac:dyDescent="0.25">
      <c r="O6719"/>
      <c r="P6719" s="29"/>
      <c r="R6719"/>
    </row>
    <row r="6720" spans="15:18" x14ac:dyDescent="0.25">
      <c r="O6720"/>
      <c r="P6720" s="29"/>
      <c r="R6720"/>
    </row>
    <row r="6721" spans="15:18" x14ac:dyDescent="0.25">
      <c r="O6721"/>
      <c r="P6721" s="29"/>
      <c r="R6721"/>
    </row>
    <row r="6722" spans="15:18" x14ac:dyDescent="0.25">
      <c r="O6722"/>
      <c r="P6722" s="29"/>
      <c r="R6722"/>
    </row>
    <row r="6723" spans="15:18" x14ac:dyDescent="0.25">
      <c r="O6723"/>
      <c r="P6723" s="29"/>
      <c r="R6723"/>
    </row>
    <row r="6724" spans="15:18" x14ac:dyDescent="0.25">
      <c r="O6724"/>
      <c r="P6724" s="29"/>
      <c r="R6724"/>
    </row>
    <row r="6725" spans="15:18" x14ac:dyDescent="0.25">
      <c r="O6725"/>
      <c r="P6725" s="29"/>
      <c r="R6725"/>
    </row>
    <row r="6726" spans="15:18" x14ac:dyDescent="0.25">
      <c r="O6726"/>
      <c r="P6726" s="29"/>
      <c r="R6726"/>
    </row>
    <row r="6727" spans="15:18" x14ac:dyDescent="0.25">
      <c r="O6727"/>
      <c r="P6727" s="29"/>
      <c r="R6727"/>
    </row>
    <row r="6728" spans="15:18" x14ac:dyDescent="0.25">
      <c r="O6728"/>
      <c r="P6728" s="29"/>
      <c r="R6728"/>
    </row>
    <row r="6729" spans="15:18" x14ac:dyDescent="0.25">
      <c r="O6729"/>
      <c r="P6729" s="29"/>
      <c r="R6729"/>
    </row>
    <row r="6730" spans="15:18" x14ac:dyDescent="0.25">
      <c r="O6730"/>
      <c r="P6730" s="29"/>
      <c r="R6730"/>
    </row>
    <row r="6731" spans="15:18" x14ac:dyDescent="0.25">
      <c r="O6731"/>
      <c r="P6731" s="29"/>
      <c r="R6731"/>
    </row>
    <row r="6732" spans="15:18" x14ac:dyDescent="0.25">
      <c r="O6732"/>
      <c r="P6732" s="29"/>
      <c r="R6732"/>
    </row>
    <row r="6733" spans="15:18" x14ac:dyDescent="0.25">
      <c r="O6733"/>
      <c r="P6733" s="29"/>
      <c r="R6733"/>
    </row>
    <row r="6734" spans="15:18" x14ac:dyDescent="0.25">
      <c r="O6734"/>
      <c r="P6734" s="29"/>
      <c r="R6734"/>
    </row>
    <row r="6735" spans="15:18" x14ac:dyDescent="0.25">
      <c r="O6735"/>
      <c r="P6735" s="29"/>
      <c r="R6735"/>
    </row>
    <row r="6736" spans="15:18" x14ac:dyDescent="0.25">
      <c r="O6736"/>
      <c r="P6736" s="29"/>
      <c r="R6736"/>
    </row>
    <row r="6737" spans="15:18" x14ac:dyDescent="0.25">
      <c r="O6737"/>
      <c r="P6737" s="29"/>
      <c r="R6737"/>
    </row>
    <row r="6738" spans="15:18" x14ac:dyDescent="0.25">
      <c r="O6738"/>
      <c r="P6738" s="29"/>
      <c r="R6738"/>
    </row>
    <row r="6739" spans="15:18" x14ac:dyDescent="0.25">
      <c r="O6739"/>
      <c r="P6739" s="29"/>
      <c r="R6739"/>
    </row>
    <row r="6740" spans="15:18" x14ac:dyDescent="0.25">
      <c r="O6740"/>
      <c r="P6740" s="29"/>
      <c r="R6740"/>
    </row>
    <row r="6741" spans="15:18" x14ac:dyDescent="0.25">
      <c r="O6741"/>
      <c r="P6741" s="29"/>
      <c r="R6741"/>
    </row>
    <row r="6742" spans="15:18" x14ac:dyDescent="0.25">
      <c r="O6742"/>
      <c r="P6742" s="29"/>
      <c r="R6742"/>
    </row>
    <row r="6743" spans="15:18" x14ac:dyDescent="0.25">
      <c r="O6743"/>
      <c r="P6743" s="29"/>
      <c r="R6743"/>
    </row>
    <row r="6744" spans="15:18" x14ac:dyDescent="0.25">
      <c r="O6744"/>
      <c r="P6744" s="29"/>
      <c r="R6744"/>
    </row>
    <row r="6745" spans="15:18" x14ac:dyDescent="0.25">
      <c r="O6745"/>
      <c r="P6745" s="29"/>
      <c r="R6745"/>
    </row>
    <row r="6746" spans="15:18" x14ac:dyDescent="0.25">
      <c r="O6746"/>
      <c r="P6746" s="29"/>
      <c r="R6746"/>
    </row>
    <row r="6747" spans="15:18" x14ac:dyDescent="0.25">
      <c r="O6747"/>
      <c r="P6747" s="29"/>
      <c r="R6747"/>
    </row>
    <row r="6748" spans="15:18" x14ac:dyDescent="0.25">
      <c r="O6748"/>
      <c r="P6748" s="29"/>
      <c r="R6748"/>
    </row>
    <row r="6749" spans="15:18" x14ac:dyDescent="0.25">
      <c r="O6749"/>
      <c r="P6749" s="29"/>
      <c r="R6749"/>
    </row>
    <row r="6750" spans="15:18" x14ac:dyDescent="0.25">
      <c r="O6750"/>
      <c r="P6750" s="29"/>
      <c r="R6750"/>
    </row>
    <row r="6751" spans="15:18" x14ac:dyDescent="0.25">
      <c r="O6751"/>
      <c r="P6751" s="29"/>
      <c r="R6751"/>
    </row>
    <row r="6752" spans="15:18" x14ac:dyDescent="0.25">
      <c r="O6752"/>
      <c r="P6752" s="29"/>
      <c r="R6752"/>
    </row>
    <row r="6753" spans="15:18" x14ac:dyDescent="0.25">
      <c r="O6753"/>
      <c r="P6753" s="29"/>
      <c r="R6753"/>
    </row>
    <row r="6754" spans="15:18" x14ac:dyDescent="0.25">
      <c r="O6754"/>
      <c r="P6754" s="29"/>
      <c r="R6754"/>
    </row>
    <row r="6755" spans="15:18" x14ac:dyDescent="0.25">
      <c r="O6755"/>
      <c r="P6755" s="29"/>
      <c r="R6755"/>
    </row>
    <row r="6756" spans="15:18" x14ac:dyDescent="0.25">
      <c r="O6756"/>
      <c r="P6756" s="29"/>
      <c r="R6756"/>
    </row>
    <row r="6757" spans="15:18" x14ac:dyDescent="0.25">
      <c r="O6757"/>
      <c r="P6757" s="29"/>
      <c r="R6757"/>
    </row>
    <row r="6758" spans="15:18" x14ac:dyDescent="0.25">
      <c r="O6758"/>
      <c r="P6758" s="29"/>
      <c r="R6758"/>
    </row>
    <row r="6759" spans="15:18" x14ac:dyDescent="0.25">
      <c r="O6759"/>
      <c r="P6759" s="29"/>
      <c r="R6759"/>
    </row>
    <row r="6760" spans="15:18" x14ac:dyDescent="0.25">
      <c r="O6760"/>
      <c r="P6760" s="29"/>
      <c r="R6760"/>
    </row>
    <row r="6761" spans="15:18" x14ac:dyDescent="0.25">
      <c r="O6761"/>
      <c r="P6761" s="29"/>
      <c r="R6761"/>
    </row>
    <row r="6762" spans="15:18" x14ac:dyDescent="0.25">
      <c r="O6762"/>
      <c r="P6762" s="29"/>
      <c r="R6762"/>
    </row>
    <row r="6763" spans="15:18" x14ac:dyDescent="0.25">
      <c r="O6763"/>
      <c r="P6763" s="29"/>
      <c r="R6763"/>
    </row>
    <row r="6764" spans="15:18" x14ac:dyDescent="0.25">
      <c r="O6764"/>
      <c r="P6764" s="29"/>
      <c r="R6764"/>
    </row>
    <row r="6765" spans="15:18" x14ac:dyDescent="0.25">
      <c r="O6765"/>
      <c r="P6765" s="29"/>
      <c r="R6765"/>
    </row>
    <row r="6766" spans="15:18" x14ac:dyDescent="0.25">
      <c r="O6766"/>
      <c r="P6766" s="29"/>
      <c r="R6766"/>
    </row>
    <row r="6767" spans="15:18" x14ac:dyDescent="0.25">
      <c r="O6767"/>
      <c r="P6767" s="29"/>
      <c r="R6767"/>
    </row>
    <row r="6768" spans="15:18" x14ac:dyDescent="0.25">
      <c r="O6768"/>
      <c r="P6768" s="29"/>
      <c r="R6768"/>
    </row>
    <row r="6769" spans="15:18" x14ac:dyDescent="0.25">
      <c r="O6769"/>
      <c r="P6769" s="29"/>
      <c r="R6769"/>
    </row>
    <row r="6770" spans="15:18" x14ac:dyDescent="0.25">
      <c r="O6770"/>
      <c r="P6770" s="29"/>
      <c r="R6770"/>
    </row>
    <row r="6771" spans="15:18" x14ac:dyDescent="0.25">
      <c r="O6771"/>
      <c r="P6771" s="29"/>
      <c r="R6771"/>
    </row>
    <row r="6772" spans="15:18" x14ac:dyDescent="0.25">
      <c r="O6772"/>
      <c r="P6772" s="29"/>
      <c r="R6772"/>
    </row>
    <row r="6773" spans="15:18" x14ac:dyDescent="0.25">
      <c r="O6773"/>
      <c r="P6773" s="29"/>
      <c r="R6773"/>
    </row>
    <row r="6774" spans="15:18" x14ac:dyDescent="0.25">
      <c r="O6774"/>
      <c r="P6774" s="29"/>
      <c r="R6774"/>
    </row>
    <row r="6775" spans="15:18" x14ac:dyDescent="0.25">
      <c r="O6775"/>
      <c r="P6775" s="29"/>
      <c r="R6775"/>
    </row>
    <row r="6776" spans="15:18" x14ac:dyDescent="0.25">
      <c r="O6776"/>
      <c r="P6776" s="29"/>
      <c r="R6776"/>
    </row>
    <row r="6777" spans="15:18" x14ac:dyDescent="0.25">
      <c r="O6777"/>
      <c r="P6777" s="29"/>
      <c r="R6777"/>
    </row>
    <row r="6778" spans="15:18" x14ac:dyDescent="0.25">
      <c r="O6778"/>
      <c r="P6778" s="29"/>
      <c r="R6778"/>
    </row>
    <row r="6779" spans="15:18" x14ac:dyDescent="0.25">
      <c r="O6779"/>
      <c r="P6779" s="29"/>
      <c r="R6779"/>
    </row>
    <row r="6780" spans="15:18" x14ac:dyDescent="0.25">
      <c r="O6780"/>
      <c r="P6780" s="29"/>
      <c r="R6780"/>
    </row>
    <row r="6781" spans="15:18" x14ac:dyDescent="0.25">
      <c r="O6781"/>
      <c r="P6781" s="29"/>
      <c r="R6781"/>
    </row>
    <row r="6782" spans="15:18" x14ac:dyDescent="0.25">
      <c r="O6782"/>
      <c r="P6782" s="29"/>
      <c r="R6782"/>
    </row>
    <row r="6783" spans="15:18" x14ac:dyDescent="0.25">
      <c r="O6783"/>
      <c r="P6783" s="29"/>
      <c r="R6783"/>
    </row>
    <row r="6784" spans="15:18" x14ac:dyDescent="0.25">
      <c r="O6784"/>
      <c r="P6784" s="29"/>
      <c r="R6784"/>
    </row>
    <row r="6785" spans="15:18" x14ac:dyDescent="0.25">
      <c r="O6785"/>
      <c r="P6785" s="29"/>
      <c r="R6785"/>
    </row>
    <row r="6786" spans="15:18" x14ac:dyDescent="0.25">
      <c r="O6786"/>
      <c r="P6786" s="29"/>
      <c r="R6786"/>
    </row>
    <row r="6787" spans="15:18" x14ac:dyDescent="0.25">
      <c r="O6787"/>
      <c r="P6787" s="29"/>
      <c r="R6787"/>
    </row>
    <row r="6788" spans="15:18" x14ac:dyDescent="0.25">
      <c r="O6788"/>
      <c r="P6788" s="29"/>
      <c r="R6788"/>
    </row>
    <row r="6789" spans="15:18" x14ac:dyDescent="0.25">
      <c r="O6789"/>
      <c r="P6789" s="29"/>
      <c r="R6789"/>
    </row>
    <row r="6790" spans="15:18" x14ac:dyDescent="0.25">
      <c r="O6790"/>
      <c r="P6790" s="29"/>
      <c r="R6790"/>
    </row>
    <row r="6791" spans="15:18" x14ac:dyDescent="0.25">
      <c r="O6791"/>
      <c r="P6791" s="29"/>
      <c r="R6791"/>
    </row>
    <row r="6792" spans="15:18" x14ac:dyDescent="0.25">
      <c r="O6792"/>
      <c r="P6792" s="29"/>
      <c r="R6792"/>
    </row>
    <row r="6793" spans="15:18" x14ac:dyDescent="0.25">
      <c r="O6793"/>
      <c r="P6793" s="29"/>
      <c r="R6793"/>
    </row>
    <row r="6794" spans="15:18" x14ac:dyDescent="0.25">
      <c r="O6794"/>
      <c r="P6794" s="29"/>
      <c r="R6794"/>
    </row>
    <row r="6795" spans="15:18" x14ac:dyDescent="0.25">
      <c r="O6795"/>
      <c r="P6795" s="29"/>
      <c r="R6795"/>
    </row>
    <row r="6796" spans="15:18" x14ac:dyDescent="0.25">
      <c r="O6796"/>
      <c r="P6796" s="29"/>
      <c r="R6796"/>
    </row>
    <row r="6797" spans="15:18" x14ac:dyDescent="0.25">
      <c r="O6797"/>
      <c r="P6797" s="29"/>
      <c r="R6797"/>
    </row>
    <row r="6798" spans="15:18" x14ac:dyDescent="0.25">
      <c r="O6798"/>
      <c r="P6798" s="29"/>
      <c r="R6798"/>
    </row>
    <row r="6799" spans="15:18" x14ac:dyDescent="0.25">
      <c r="O6799"/>
      <c r="P6799" s="29"/>
      <c r="R6799"/>
    </row>
    <row r="6800" spans="15:18" x14ac:dyDescent="0.25">
      <c r="O6800"/>
      <c r="P6800" s="29"/>
      <c r="R6800"/>
    </row>
    <row r="6801" spans="15:18" x14ac:dyDescent="0.25">
      <c r="O6801"/>
      <c r="P6801" s="29"/>
      <c r="R6801"/>
    </row>
    <row r="6802" spans="15:18" x14ac:dyDescent="0.25">
      <c r="O6802"/>
      <c r="P6802" s="29"/>
      <c r="R6802"/>
    </row>
    <row r="6803" spans="15:18" x14ac:dyDescent="0.25">
      <c r="O6803"/>
      <c r="P6803" s="29"/>
      <c r="R6803"/>
    </row>
    <row r="6804" spans="15:18" x14ac:dyDescent="0.25">
      <c r="O6804"/>
      <c r="P6804" s="29"/>
      <c r="R6804"/>
    </row>
    <row r="6805" spans="15:18" x14ac:dyDescent="0.25">
      <c r="O6805"/>
      <c r="P6805" s="29"/>
      <c r="R6805"/>
    </row>
    <row r="6806" spans="15:18" x14ac:dyDescent="0.25">
      <c r="O6806"/>
      <c r="P6806" s="29"/>
      <c r="R6806"/>
    </row>
    <row r="6807" spans="15:18" x14ac:dyDescent="0.25">
      <c r="O6807"/>
      <c r="P6807" s="29"/>
      <c r="R6807"/>
    </row>
    <row r="6808" spans="15:18" x14ac:dyDescent="0.25">
      <c r="O6808"/>
      <c r="P6808" s="29"/>
      <c r="R6808"/>
    </row>
    <row r="6809" spans="15:18" x14ac:dyDescent="0.25">
      <c r="O6809"/>
      <c r="P6809" s="29"/>
      <c r="R6809"/>
    </row>
    <row r="6810" spans="15:18" x14ac:dyDescent="0.25">
      <c r="O6810"/>
      <c r="P6810" s="29"/>
      <c r="R6810"/>
    </row>
    <row r="6811" spans="15:18" x14ac:dyDescent="0.25">
      <c r="O6811"/>
      <c r="P6811" s="29"/>
      <c r="R6811"/>
    </row>
    <row r="6812" spans="15:18" x14ac:dyDescent="0.25">
      <c r="O6812"/>
      <c r="P6812" s="29"/>
      <c r="R6812"/>
    </row>
    <row r="6813" spans="15:18" x14ac:dyDescent="0.25">
      <c r="O6813"/>
      <c r="P6813" s="29"/>
      <c r="R6813"/>
    </row>
    <row r="6814" spans="15:18" x14ac:dyDescent="0.25">
      <c r="O6814"/>
      <c r="P6814" s="29"/>
      <c r="R6814"/>
    </row>
    <row r="6815" spans="15:18" x14ac:dyDescent="0.25">
      <c r="O6815"/>
      <c r="P6815" s="29"/>
      <c r="R6815"/>
    </row>
    <row r="6816" spans="15:18" x14ac:dyDescent="0.25">
      <c r="O6816"/>
      <c r="P6816" s="29"/>
      <c r="R6816"/>
    </row>
    <row r="6817" spans="15:18" x14ac:dyDescent="0.25">
      <c r="O6817"/>
      <c r="P6817" s="29"/>
      <c r="R6817"/>
    </row>
    <row r="6818" spans="15:18" x14ac:dyDescent="0.25">
      <c r="O6818"/>
      <c r="P6818" s="29"/>
      <c r="R6818"/>
    </row>
    <row r="6819" spans="15:18" x14ac:dyDescent="0.25">
      <c r="O6819"/>
      <c r="P6819" s="29"/>
      <c r="R6819"/>
    </row>
    <row r="6820" spans="15:18" x14ac:dyDescent="0.25">
      <c r="O6820"/>
      <c r="P6820" s="29"/>
      <c r="R6820"/>
    </row>
    <row r="6821" spans="15:18" x14ac:dyDescent="0.25">
      <c r="O6821"/>
      <c r="P6821" s="29"/>
      <c r="R6821"/>
    </row>
    <row r="6822" spans="15:18" x14ac:dyDescent="0.25">
      <c r="O6822"/>
      <c r="P6822" s="29"/>
      <c r="R6822"/>
    </row>
    <row r="6823" spans="15:18" x14ac:dyDescent="0.25">
      <c r="O6823"/>
      <c r="P6823" s="29"/>
      <c r="R6823"/>
    </row>
    <row r="6824" spans="15:18" x14ac:dyDescent="0.25">
      <c r="O6824"/>
      <c r="P6824" s="29"/>
      <c r="R6824"/>
    </row>
    <row r="6825" spans="15:18" x14ac:dyDescent="0.25">
      <c r="O6825"/>
      <c r="P6825" s="29"/>
      <c r="R6825"/>
    </row>
    <row r="6826" spans="15:18" x14ac:dyDescent="0.25">
      <c r="O6826"/>
      <c r="P6826" s="29"/>
      <c r="R6826"/>
    </row>
    <row r="6827" spans="15:18" x14ac:dyDescent="0.25">
      <c r="O6827"/>
      <c r="P6827" s="29"/>
      <c r="R6827"/>
    </row>
    <row r="6828" spans="15:18" x14ac:dyDescent="0.25">
      <c r="O6828"/>
      <c r="P6828" s="29"/>
      <c r="R6828"/>
    </row>
    <row r="6829" spans="15:18" x14ac:dyDescent="0.25">
      <c r="O6829"/>
      <c r="P6829" s="29"/>
      <c r="R6829"/>
    </row>
    <row r="6830" spans="15:18" x14ac:dyDescent="0.25">
      <c r="O6830"/>
      <c r="P6830" s="29"/>
      <c r="R6830"/>
    </row>
    <row r="6831" spans="15:18" x14ac:dyDescent="0.25">
      <c r="O6831"/>
      <c r="P6831" s="29"/>
      <c r="R6831"/>
    </row>
    <row r="6832" spans="15:18" x14ac:dyDescent="0.25">
      <c r="O6832"/>
      <c r="P6832" s="29"/>
      <c r="R6832"/>
    </row>
    <row r="6833" spans="15:18" x14ac:dyDescent="0.25">
      <c r="O6833"/>
      <c r="P6833" s="29"/>
      <c r="R6833"/>
    </row>
    <row r="6834" spans="15:18" x14ac:dyDescent="0.25">
      <c r="O6834"/>
      <c r="P6834" s="29"/>
      <c r="R6834"/>
    </row>
    <row r="6835" spans="15:18" x14ac:dyDescent="0.25">
      <c r="O6835"/>
      <c r="P6835" s="29"/>
      <c r="R6835"/>
    </row>
    <row r="6836" spans="15:18" x14ac:dyDescent="0.25">
      <c r="O6836"/>
      <c r="P6836" s="29"/>
      <c r="R6836"/>
    </row>
    <row r="6837" spans="15:18" x14ac:dyDescent="0.25">
      <c r="O6837"/>
      <c r="P6837" s="29"/>
      <c r="R6837"/>
    </row>
    <row r="6838" spans="15:18" x14ac:dyDescent="0.25">
      <c r="O6838"/>
      <c r="P6838" s="29"/>
      <c r="R6838"/>
    </row>
    <row r="6839" spans="15:18" x14ac:dyDescent="0.25">
      <c r="O6839"/>
      <c r="P6839" s="29"/>
      <c r="R6839"/>
    </row>
    <row r="6840" spans="15:18" x14ac:dyDescent="0.25">
      <c r="O6840"/>
      <c r="P6840" s="29"/>
      <c r="R6840"/>
    </row>
    <row r="6841" spans="15:18" x14ac:dyDescent="0.25">
      <c r="O6841"/>
      <c r="P6841" s="29"/>
      <c r="R6841"/>
    </row>
    <row r="6842" spans="15:18" x14ac:dyDescent="0.25">
      <c r="O6842"/>
      <c r="P6842" s="29"/>
      <c r="R6842"/>
    </row>
    <row r="6843" spans="15:18" x14ac:dyDescent="0.25">
      <c r="O6843"/>
      <c r="P6843" s="29"/>
      <c r="R6843"/>
    </row>
    <row r="6844" spans="15:18" x14ac:dyDescent="0.25">
      <c r="O6844"/>
      <c r="P6844" s="29"/>
      <c r="R6844"/>
    </row>
    <row r="6845" spans="15:18" x14ac:dyDescent="0.25">
      <c r="O6845"/>
      <c r="P6845" s="29"/>
      <c r="R6845"/>
    </row>
    <row r="6846" spans="15:18" x14ac:dyDescent="0.25">
      <c r="O6846"/>
      <c r="P6846" s="29"/>
      <c r="R6846"/>
    </row>
    <row r="6847" spans="15:18" x14ac:dyDescent="0.25">
      <c r="O6847"/>
      <c r="P6847" s="29"/>
      <c r="R6847"/>
    </row>
    <row r="6848" spans="15:18" x14ac:dyDescent="0.25">
      <c r="O6848"/>
      <c r="P6848" s="29"/>
      <c r="R6848"/>
    </row>
    <row r="6849" spans="15:18" x14ac:dyDescent="0.25">
      <c r="O6849"/>
      <c r="P6849" s="29"/>
      <c r="R6849"/>
    </row>
    <row r="6850" spans="15:18" x14ac:dyDescent="0.25">
      <c r="O6850"/>
      <c r="P6850" s="29"/>
      <c r="R6850"/>
    </row>
    <row r="6851" spans="15:18" x14ac:dyDescent="0.25">
      <c r="O6851"/>
      <c r="P6851" s="29"/>
      <c r="R6851"/>
    </row>
    <row r="6852" spans="15:18" x14ac:dyDescent="0.25">
      <c r="O6852"/>
      <c r="P6852" s="29"/>
      <c r="R6852"/>
    </row>
    <row r="6853" spans="15:18" x14ac:dyDescent="0.25">
      <c r="O6853"/>
      <c r="P6853" s="29"/>
      <c r="R6853"/>
    </row>
    <row r="6854" spans="15:18" x14ac:dyDescent="0.25">
      <c r="O6854"/>
      <c r="P6854" s="29"/>
      <c r="R6854"/>
    </row>
    <row r="6855" spans="15:18" x14ac:dyDescent="0.25">
      <c r="O6855"/>
      <c r="P6855" s="29"/>
      <c r="R6855"/>
    </row>
    <row r="6856" spans="15:18" x14ac:dyDescent="0.25">
      <c r="O6856"/>
      <c r="P6856" s="29"/>
      <c r="R6856"/>
    </row>
    <row r="6857" spans="15:18" x14ac:dyDescent="0.25">
      <c r="O6857"/>
      <c r="P6857" s="29"/>
      <c r="R6857"/>
    </row>
    <row r="6858" spans="15:18" x14ac:dyDescent="0.25">
      <c r="O6858"/>
      <c r="P6858" s="29"/>
      <c r="R6858"/>
    </row>
    <row r="6859" spans="15:18" x14ac:dyDescent="0.25">
      <c r="O6859"/>
      <c r="P6859" s="29"/>
      <c r="R6859"/>
    </row>
    <row r="6860" spans="15:18" x14ac:dyDescent="0.25">
      <c r="O6860"/>
      <c r="P6860" s="29"/>
      <c r="R6860"/>
    </row>
    <row r="6861" spans="15:18" x14ac:dyDescent="0.25">
      <c r="O6861"/>
      <c r="P6861" s="29"/>
      <c r="R6861"/>
    </row>
    <row r="6862" spans="15:18" x14ac:dyDescent="0.25">
      <c r="O6862"/>
      <c r="P6862" s="29"/>
      <c r="R6862"/>
    </row>
    <row r="6863" spans="15:18" x14ac:dyDescent="0.25">
      <c r="O6863"/>
      <c r="P6863" s="29"/>
      <c r="R6863"/>
    </row>
    <row r="6864" spans="15:18" x14ac:dyDescent="0.25">
      <c r="O6864"/>
      <c r="P6864" s="29"/>
      <c r="R6864"/>
    </row>
    <row r="6865" spans="15:18" x14ac:dyDescent="0.25">
      <c r="O6865"/>
      <c r="P6865" s="29"/>
      <c r="R6865"/>
    </row>
    <row r="6866" spans="15:18" x14ac:dyDescent="0.25">
      <c r="O6866"/>
      <c r="P6866" s="29"/>
      <c r="R6866"/>
    </row>
    <row r="6867" spans="15:18" x14ac:dyDescent="0.25">
      <c r="O6867"/>
      <c r="P6867" s="29"/>
      <c r="R6867"/>
    </row>
    <row r="6868" spans="15:18" x14ac:dyDescent="0.25">
      <c r="O6868"/>
      <c r="P6868" s="29"/>
      <c r="R6868"/>
    </row>
    <row r="6869" spans="15:18" x14ac:dyDescent="0.25">
      <c r="O6869"/>
      <c r="P6869" s="29"/>
      <c r="R6869"/>
    </row>
    <row r="6870" spans="15:18" x14ac:dyDescent="0.25">
      <c r="O6870"/>
      <c r="P6870" s="29"/>
      <c r="R6870"/>
    </row>
    <row r="6871" spans="15:18" x14ac:dyDescent="0.25">
      <c r="O6871"/>
      <c r="P6871" s="29"/>
      <c r="R6871"/>
    </row>
    <row r="6872" spans="15:18" x14ac:dyDescent="0.25">
      <c r="O6872"/>
      <c r="P6872" s="29"/>
      <c r="R6872"/>
    </row>
    <row r="6873" spans="15:18" x14ac:dyDescent="0.25">
      <c r="O6873"/>
      <c r="P6873" s="29"/>
      <c r="R6873"/>
    </row>
    <row r="6874" spans="15:18" x14ac:dyDescent="0.25">
      <c r="O6874"/>
      <c r="P6874" s="29"/>
      <c r="R6874"/>
    </row>
    <row r="6875" spans="15:18" x14ac:dyDescent="0.25">
      <c r="O6875"/>
      <c r="P6875" s="29"/>
      <c r="R6875"/>
    </row>
    <row r="6876" spans="15:18" x14ac:dyDescent="0.25">
      <c r="O6876"/>
      <c r="P6876" s="29"/>
      <c r="R6876"/>
    </row>
    <row r="6877" spans="15:18" x14ac:dyDescent="0.25">
      <c r="O6877"/>
      <c r="P6877" s="29"/>
      <c r="R6877"/>
    </row>
    <row r="6878" spans="15:18" x14ac:dyDescent="0.25">
      <c r="O6878"/>
      <c r="P6878" s="29"/>
      <c r="R6878"/>
    </row>
    <row r="6879" spans="15:18" x14ac:dyDescent="0.25">
      <c r="O6879"/>
      <c r="P6879" s="29"/>
      <c r="R6879"/>
    </row>
    <row r="6880" spans="15:18" x14ac:dyDescent="0.25">
      <c r="O6880"/>
      <c r="P6880" s="29"/>
      <c r="R6880"/>
    </row>
    <row r="6881" spans="15:18" x14ac:dyDescent="0.25">
      <c r="O6881"/>
      <c r="P6881" s="29"/>
      <c r="R6881"/>
    </row>
    <row r="6882" spans="15:18" x14ac:dyDescent="0.25">
      <c r="O6882"/>
      <c r="P6882" s="29"/>
      <c r="R6882"/>
    </row>
    <row r="6883" spans="15:18" x14ac:dyDescent="0.25">
      <c r="O6883"/>
      <c r="P6883" s="29"/>
      <c r="R6883"/>
    </row>
    <row r="6884" spans="15:18" x14ac:dyDescent="0.25">
      <c r="O6884"/>
      <c r="P6884" s="29"/>
      <c r="R6884"/>
    </row>
    <row r="6885" spans="15:18" x14ac:dyDescent="0.25">
      <c r="O6885"/>
      <c r="P6885" s="29"/>
      <c r="R6885"/>
    </row>
    <row r="6886" spans="15:18" x14ac:dyDescent="0.25">
      <c r="O6886"/>
      <c r="P6886" s="29"/>
      <c r="R6886"/>
    </row>
    <row r="6887" spans="15:18" x14ac:dyDescent="0.25">
      <c r="O6887"/>
      <c r="P6887" s="29"/>
      <c r="R6887"/>
    </row>
    <row r="6888" spans="15:18" x14ac:dyDescent="0.25">
      <c r="O6888"/>
      <c r="P6888" s="29"/>
      <c r="R6888"/>
    </row>
    <row r="6889" spans="15:18" x14ac:dyDescent="0.25">
      <c r="O6889"/>
      <c r="P6889" s="29"/>
      <c r="R6889"/>
    </row>
    <row r="6890" spans="15:18" x14ac:dyDescent="0.25">
      <c r="O6890"/>
      <c r="P6890" s="29"/>
      <c r="R6890"/>
    </row>
    <row r="6891" spans="15:18" x14ac:dyDescent="0.25">
      <c r="O6891"/>
      <c r="P6891" s="29"/>
      <c r="R6891"/>
    </row>
    <row r="6892" spans="15:18" x14ac:dyDescent="0.25">
      <c r="O6892"/>
      <c r="P6892" s="29"/>
      <c r="R6892"/>
    </row>
    <row r="6893" spans="15:18" x14ac:dyDescent="0.25">
      <c r="O6893"/>
      <c r="P6893" s="29"/>
      <c r="R6893"/>
    </row>
    <row r="6894" spans="15:18" x14ac:dyDescent="0.25">
      <c r="O6894"/>
      <c r="P6894" s="29"/>
      <c r="R6894"/>
    </row>
    <row r="6895" spans="15:18" x14ac:dyDescent="0.25">
      <c r="O6895"/>
      <c r="P6895" s="29"/>
      <c r="R6895"/>
    </row>
    <row r="6896" spans="15:18" x14ac:dyDescent="0.25">
      <c r="O6896"/>
      <c r="P6896" s="29"/>
      <c r="R6896"/>
    </row>
    <row r="6897" spans="15:18" x14ac:dyDescent="0.25">
      <c r="O6897"/>
      <c r="P6897" s="29"/>
      <c r="R6897"/>
    </row>
    <row r="6898" spans="15:18" x14ac:dyDescent="0.25">
      <c r="O6898"/>
      <c r="P6898" s="29"/>
      <c r="R6898"/>
    </row>
    <row r="6899" spans="15:18" x14ac:dyDescent="0.25">
      <c r="O6899"/>
      <c r="P6899" s="29"/>
      <c r="R6899"/>
    </row>
    <row r="6900" spans="15:18" x14ac:dyDescent="0.25">
      <c r="O6900"/>
      <c r="P6900" s="29"/>
      <c r="R6900"/>
    </row>
    <row r="6901" spans="15:18" x14ac:dyDescent="0.25">
      <c r="O6901"/>
      <c r="P6901" s="29"/>
      <c r="R6901"/>
    </row>
    <row r="6902" spans="15:18" x14ac:dyDescent="0.25">
      <c r="O6902"/>
      <c r="P6902" s="29"/>
      <c r="R6902"/>
    </row>
    <row r="6903" spans="15:18" x14ac:dyDescent="0.25">
      <c r="O6903"/>
      <c r="P6903" s="29"/>
      <c r="R6903"/>
    </row>
    <row r="6904" spans="15:18" x14ac:dyDescent="0.25">
      <c r="O6904"/>
      <c r="P6904" s="29"/>
      <c r="R6904"/>
    </row>
    <row r="6905" spans="15:18" x14ac:dyDescent="0.25">
      <c r="O6905"/>
      <c r="P6905" s="29"/>
      <c r="R6905"/>
    </row>
    <row r="6906" spans="15:18" x14ac:dyDescent="0.25">
      <c r="O6906"/>
      <c r="P6906" s="29"/>
      <c r="R6906"/>
    </row>
    <row r="6907" spans="15:18" x14ac:dyDescent="0.25">
      <c r="O6907"/>
      <c r="P6907" s="29"/>
      <c r="R6907"/>
    </row>
    <row r="6908" spans="15:18" x14ac:dyDescent="0.25">
      <c r="O6908"/>
      <c r="P6908" s="29"/>
      <c r="R6908"/>
    </row>
    <row r="6909" spans="15:18" x14ac:dyDescent="0.25">
      <c r="O6909"/>
      <c r="P6909" s="29"/>
      <c r="R6909"/>
    </row>
    <row r="6910" spans="15:18" x14ac:dyDescent="0.25">
      <c r="O6910"/>
      <c r="P6910" s="29"/>
      <c r="R6910"/>
    </row>
    <row r="6911" spans="15:18" x14ac:dyDescent="0.25">
      <c r="O6911"/>
      <c r="P6911" s="29"/>
      <c r="R6911"/>
    </row>
    <row r="6912" spans="15:18" x14ac:dyDescent="0.25">
      <c r="O6912"/>
      <c r="P6912" s="29"/>
      <c r="R6912"/>
    </row>
    <row r="6913" spans="15:18" x14ac:dyDescent="0.25">
      <c r="O6913"/>
      <c r="P6913" s="29"/>
      <c r="R6913"/>
    </row>
    <row r="6914" spans="15:18" x14ac:dyDescent="0.25">
      <c r="O6914"/>
      <c r="P6914" s="29"/>
      <c r="R6914"/>
    </row>
    <row r="6915" spans="15:18" x14ac:dyDescent="0.25">
      <c r="O6915"/>
      <c r="P6915" s="29"/>
      <c r="R6915"/>
    </row>
    <row r="6916" spans="15:18" x14ac:dyDescent="0.25">
      <c r="O6916"/>
      <c r="P6916" s="29"/>
      <c r="R6916"/>
    </row>
    <row r="6917" spans="15:18" x14ac:dyDescent="0.25">
      <c r="O6917"/>
      <c r="P6917" s="29"/>
      <c r="R6917"/>
    </row>
    <row r="6918" spans="15:18" x14ac:dyDescent="0.25">
      <c r="O6918"/>
      <c r="P6918" s="29"/>
      <c r="R6918"/>
    </row>
    <row r="6919" spans="15:18" x14ac:dyDescent="0.25">
      <c r="O6919"/>
      <c r="P6919" s="29"/>
      <c r="R6919"/>
    </row>
    <row r="6920" spans="15:18" x14ac:dyDescent="0.25">
      <c r="O6920"/>
      <c r="P6920" s="29"/>
      <c r="R6920"/>
    </row>
    <row r="6921" spans="15:18" x14ac:dyDescent="0.25">
      <c r="O6921"/>
      <c r="P6921" s="29"/>
      <c r="R6921"/>
    </row>
    <row r="6922" spans="15:18" x14ac:dyDescent="0.25">
      <c r="O6922"/>
      <c r="P6922" s="29"/>
      <c r="R6922"/>
    </row>
    <row r="6923" spans="15:18" x14ac:dyDescent="0.25">
      <c r="O6923"/>
      <c r="P6923" s="29"/>
      <c r="R6923"/>
    </row>
    <row r="6924" spans="15:18" x14ac:dyDescent="0.25">
      <c r="O6924"/>
      <c r="P6924" s="29"/>
      <c r="R6924"/>
    </row>
    <row r="6925" spans="15:18" x14ac:dyDescent="0.25">
      <c r="O6925"/>
      <c r="P6925" s="29"/>
      <c r="R6925"/>
    </row>
    <row r="6926" spans="15:18" x14ac:dyDescent="0.25">
      <c r="O6926"/>
      <c r="P6926" s="29"/>
      <c r="R6926"/>
    </row>
    <row r="6927" spans="15:18" x14ac:dyDescent="0.25">
      <c r="O6927"/>
      <c r="P6927" s="29"/>
      <c r="R6927"/>
    </row>
    <row r="6928" spans="15:18" x14ac:dyDescent="0.25">
      <c r="O6928"/>
      <c r="P6928" s="29"/>
      <c r="R6928"/>
    </row>
    <row r="6929" spans="15:18" x14ac:dyDescent="0.25">
      <c r="O6929"/>
      <c r="P6929" s="29"/>
      <c r="R6929"/>
    </row>
    <row r="6930" spans="15:18" x14ac:dyDescent="0.25">
      <c r="O6930"/>
      <c r="P6930" s="29"/>
      <c r="R6930"/>
    </row>
    <row r="6931" spans="15:18" x14ac:dyDescent="0.25">
      <c r="O6931"/>
      <c r="P6931" s="29"/>
      <c r="R6931"/>
    </row>
    <row r="6932" spans="15:18" x14ac:dyDescent="0.25">
      <c r="O6932"/>
      <c r="P6932" s="29"/>
      <c r="R6932"/>
    </row>
    <row r="6933" spans="15:18" x14ac:dyDescent="0.25">
      <c r="O6933"/>
      <c r="P6933" s="29"/>
      <c r="R6933"/>
    </row>
    <row r="6934" spans="15:18" x14ac:dyDescent="0.25">
      <c r="O6934"/>
      <c r="P6934" s="29"/>
      <c r="R6934"/>
    </row>
    <row r="6935" spans="15:18" x14ac:dyDescent="0.25">
      <c r="O6935"/>
      <c r="P6935" s="29"/>
      <c r="R6935"/>
    </row>
    <row r="6936" spans="15:18" x14ac:dyDescent="0.25">
      <c r="O6936"/>
      <c r="P6936" s="29"/>
      <c r="R6936"/>
    </row>
    <row r="6937" spans="15:18" x14ac:dyDescent="0.25">
      <c r="O6937"/>
      <c r="P6937" s="29"/>
      <c r="R6937"/>
    </row>
    <row r="6938" spans="15:18" x14ac:dyDescent="0.25">
      <c r="O6938"/>
      <c r="P6938" s="29"/>
      <c r="R6938"/>
    </row>
    <row r="6939" spans="15:18" x14ac:dyDescent="0.25">
      <c r="O6939"/>
      <c r="P6939" s="29"/>
      <c r="R6939"/>
    </row>
    <row r="6940" spans="15:18" x14ac:dyDescent="0.25">
      <c r="O6940"/>
      <c r="P6940" s="29"/>
      <c r="R6940"/>
    </row>
    <row r="6941" spans="15:18" x14ac:dyDescent="0.25">
      <c r="O6941"/>
      <c r="P6941" s="29"/>
      <c r="R6941"/>
    </row>
    <row r="6942" spans="15:18" x14ac:dyDescent="0.25">
      <c r="O6942"/>
      <c r="P6942" s="29"/>
      <c r="R6942"/>
    </row>
    <row r="6943" spans="15:18" x14ac:dyDescent="0.25">
      <c r="O6943"/>
      <c r="P6943" s="29"/>
      <c r="R6943"/>
    </row>
    <row r="6944" spans="15:18" x14ac:dyDescent="0.25">
      <c r="O6944"/>
      <c r="P6944" s="29"/>
      <c r="R6944"/>
    </row>
    <row r="6945" spans="15:18" x14ac:dyDescent="0.25">
      <c r="O6945"/>
      <c r="P6945" s="29"/>
      <c r="R6945"/>
    </row>
    <row r="6946" spans="15:18" x14ac:dyDescent="0.25">
      <c r="O6946"/>
      <c r="P6946" s="29"/>
      <c r="R6946"/>
    </row>
    <row r="6947" spans="15:18" x14ac:dyDescent="0.25">
      <c r="O6947"/>
      <c r="P6947" s="29"/>
      <c r="R6947"/>
    </row>
    <row r="6948" spans="15:18" x14ac:dyDescent="0.25">
      <c r="O6948"/>
      <c r="P6948" s="29"/>
      <c r="R6948"/>
    </row>
    <row r="6949" spans="15:18" x14ac:dyDescent="0.25">
      <c r="O6949"/>
      <c r="P6949" s="29"/>
      <c r="R6949"/>
    </row>
    <row r="6950" spans="15:18" x14ac:dyDescent="0.25">
      <c r="O6950"/>
      <c r="P6950" s="29"/>
      <c r="R6950"/>
    </row>
    <row r="6951" spans="15:18" x14ac:dyDescent="0.25">
      <c r="O6951"/>
      <c r="P6951" s="29"/>
      <c r="R6951"/>
    </row>
    <row r="6952" spans="15:18" x14ac:dyDescent="0.25">
      <c r="O6952"/>
      <c r="P6952" s="29"/>
      <c r="R6952"/>
    </row>
    <row r="6953" spans="15:18" x14ac:dyDescent="0.25">
      <c r="O6953"/>
      <c r="P6953" s="29"/>
      <c r="R6953"/>
    </row>
    <row r="6954" spans="15:18" x14ac:dyDescent="0.25">
      <c r="O6954"/>
      <c r="P6954" s="29"/>
      <c r="R6954"/>
    </row>
    <row r="6955" spans="15:18" x14ac:dyDescent="0.25">
      <c r="O6955"/>
      <c r="P6955" s="29"/>
      <c r="R6955"/>
    </row>
    <row r="6956" spans="15:18" x14ac:dyDescent="0.25">
      <c r="O6956"/>
      <c r="P6956" s="29"/>
      <c r="R6956"/>
    </row>
    <row r="6957" spans="15:18" x14ac:dyDescent="0.25">
      <c r="O6957"/>
      <c r="P6957" s="29"/>
      <c r="R6957"/>
    </row>
    <row r="6958" spans="15:18" x14ac:dyDescent="0.25">
      <c r="O6958"/>
      <c r="P6958" s="29"/>
      <c r="R6958"/>
    </row>
    <row r="6959" spans="15:18" x14ac:dyDescent="0.25">
      <c r="O6959"/>
      <c r="P6959" s="29"/>
      <c r="R6959"/>
    </row>
    <row r="6960" spans="15:18" x14ac:dyDescent="0.25">
      <c r="O6960"/>
      <c r="P6960" s="29"/>
      <c r="R6960"/>
    </row>
    <row r="6961" spans="15:18" x14ac:dyDescent="0.25">
      <c r="O6961"/>
      <c r="P6961" s="29"/>
      <c r="R6961"/>
    </row>
    <row r="6962" spans="15:18" x14ac:dyDescent="0.25">
      <c r="O6962"/>
      <c r="P6962" s="29"/>
      <c r="R6962"/>
    </row>
    <row r="6963" spans="15:18" x14ac:dyDescent="0.25">
      <c r="O6963"/>
      <c r="P6963" s="29"/>
      <c r="R6963"/>
    </row>
    <row r="6964" spans="15:18" x14ac:dyDescent="0.25">
      <c r="O6964"/>
      <c r="P6964" s="29"/>
      <c r="R6964"/>
    </row>
    <row r="6965" spans="15:18" x14ac:dyDescent="0.25">
      <c r="O6965"/>
      <c r="P6965" s="29"/>
      <c r="R6965"/>
    </row>
    <row r="6966" spans="15:18" x14ac:dyDescent="0.25">
      <c r="O6966"/>
      <c r="P6966" s="29"/>
      <c r="R6966"/>
    </row>
    <row r="6967" spans="15:18" x14ac:dyDescent="0.25">
      <c r="O6967"/>
      <c r="P6967" s="29"/>
      <c r="R6967"/>
    </row>
    <row r="6968" spans="15:18" x14ac:dyDescent="0.25">
      <c r="O6968"/>
      <c r="P6968" s="29"/>
      <c r="R6968"/>
    </row>
    <row r="6969" spans="15:18" x14ac:dyDescent="0.25">
      <c r="O6969"/>
      <c r="P6969" s="29"/>
      <c r="R6969"/>
    </row>
    <row r="6970" spans="15:18" x14ac:dyDescent="0.25">
      <c r="O6970"/>
      <c r="P6970" s="29"/>
      <c r="R6970"/>
    </row>
    <row r="6971" spans="15:18" x14ac:dyDescent="0.25">
      <c r="O6971"/>
      <c r="P6971" s="29"/>
      <c r="R6971"/>
    </row>
    <row r="6972" spans="15:18" x14ac:dyDescent="0.25">
      <c r="O6972"/>
      <c r="P6972" s="29"/>
      <c r="R6972"/>
    </row>
    <row r="6973" spans="15:18" x14ac:dyDescent="0.25">
      <c r="O6973"/>
      <c r="P6973" s="29"/>
      <c r="R6973"/>
    </row>
    <row r="6974" spans="15:18" x14ac:dyDescent="0.25">
      <c r="O6974"/>
      <c r="P6974" s="29"/>
      <c r="R6974"/>
    </row>
    <row r="6975" spans="15:18" x14ac:dyDescent="0.25">
      <c r="O6975"/>
      <c r="P6975" s="29"/>
      <c r="R6975"/>
    </row>
    <row r="6976" spans="15:18" x14ac:dyDescent="0.25">
      <c r="O6976"/>
      <c r="P6976" s="29"/>
      <c r="R6976"/>
    </row>
    <row r="6977" spans="15:18" x14ac:dyDescent="0.25">
      <c r="O6977"/>
      <c r="P6977" s="29"/>
      <c r="R6977"/>
    </row>
    <row r="6978" spans="15:18" x14ac:dyDescent="0.25">
      <c r="O6978"/>
      <c r="P6978" s="29"/>
      <c r="R6978"/>
    </row>
    <row r="6979" spans="15:18" x14ac:dyDescent="0.25">
      <c r="O6979"/>
      <c r="P6979" s="29"/>
      <c r="R6979"/>
    </row>
    <row r="6980" spans="15:18" x14ac:dyDescent="0.25">
      <c r="O6980"/>
      <c r="P6980" s="29"/>
      <c r="R6980"/>
    </row>
    <row r="6981" spans="15:18" x14ac:dyDescent="0.25">
      <c r="O6981"/>
      <c r="P6981" s="29"/>
      <c r="R6981"/>
    </row>
    <row r="6982" spans="15:18" x14ac:dyDescent="0.25">
      <c r="O6982"/>
      <c r="P6982" s="29"/>
      <c r="R6982"/>
    </row>
    <row r="6983" spans="15:18" x14ac:dyDescent="0.25">
      <c r="O6983"/>
      <c r="P6983" s="29"/>
      <c r="R6983"/>
    </row>
    <row r="6984" spans="15:18" x14ac:dyDescent="0.25">
      <c r="O6984"/>
      <c r="P6984" s="29"/>
      <c r="R6984"/>
    </row>
    <row r="6985" spans="15:18" x14ac:dyDescent="0.25">
      <c r="O6985"/>
      <c r="P6985" s="29"/>
      <c r="R6985"/>
    </row>
    <row r="6986" spans="15:18" x14ac:dyDescent="0.25">
      <c r="O6986"/>
      <c r="P6986" s="29"/>
      <c r="R6986"/>
    </row>
    <row r="6987" spans="15:18" x14ac:dyDescent="0.25">
      <c r="O6987"/>
      <c r="P6987" s="29"/>
      <c r="R6987"/>
    </row>
    <row r="6988" spans="15:18" x14ac:dyDescent="0.25">
      <c r="O6988"/>
      <c r="P6988" s="29"/>
      <c r="R6988"/>
    </row>
    <row r="6989" spans="15:18" x14ac:dyDescent="0.25">
      <c r="O6989"/>
      <c r="P6989" s="29"/>
      <c r="R6989"/>
    </row>
    <row r="6990" spans="15:18" x14ac:dyDescent="0.25">
      <c r="O6990"/>
      <c r="P6990" s="29"/>
      <c r="R6990"/>
    </row>
    <row r="6991" spans="15:18" x14ac:dyDescent="0.25">
      <c r="O6991"/>
      <c r="P6991" s="29"/>
      <c r="R6991"/>
    </row>
    <row r="6992" spans="15:18" x14ac:dyDescent="0.25">
      <c r="O6992"/>
      <c r="P6992" s="29"/>
      <c r="R6992"/>
    </row>
    <row r="6993" spans="15:18" x14ac:dyDescent="0.25">
      <c r="O6993"/>
      <c r="P6993" s="29"/>
      <c r="R6993"/>
    </row>
    <row r="6994" spans="15:18" x14ac:dyDescent="0.25">
      <c r="O6994"/>
      <c r="P6994" s="29"/>
      <c r="R6994"/>
    </row>
    <row r="6995" spans="15:18" x14ac:dyDescent="0.25">
      <c r="O6995"/>
      <c r="P6995" s="29"/>
      <c r="R6995"/>
    </row>
    <row r="6996" spans="15:18" x14ac:dyDescent="0.25">
      <c r="O6996"/>
      <c r="P6996" s="29"/>
      <c r="R6996"/>
    </row>
    <row r="6997" spans="15:18" x14ac:dyDescent="0.25">
      <c r="O6997"/>
      <c r="P6997" s="29"/>
      <c r="R6997"/>
    </row>
    <row r="6998" spans="15:18" x14ac:dyDescent="0.25">
      <c r="O6998"/>
      <c r="P6998" s="29"/>
      <c r="R6998"/>
    </row>
    <row r="6999" spans="15:18" x14ac:dyDescent="0.25">
      <c r="O6999"/>
      <c r="P6999" s="29"/>
      <c r="R6999"/>
    </row>
    <row r="7000" spans="15:18" x14ac:dyDescent="0.25">
      <c r="O7000"/>
      <c r="P7000" s="29"/>
      <c r="R7000"/>
    </row>
    <row r="7001" spans="15:18" x14ac:dyDescent="0.25">
      <c r="O7001"/>
      <c r="P7001" s="29"/>
      <c r="R7001"/>
    </row>
    <row r="7002" spans="15:18" x14ac:dyDescent="0.25">
      <c r="O7002"/>
      <c r="P7002" s="29"/>
      <c r="R7002"/>
    </row>
    <row r="7003" spans="15:18" x14ac:dyDescent="0.25">
      <c r="O7003"/>
      <c r="P7003" s="29"/>
      <c r="R7003"/>
    </row>
    <row r="7004" spans="15:18" x14ac:dyDescent="0.25">
      <c r="O7004"/>
      <c r="P7004" s="29"/>
      <c r="R7004"/>
    </row>
    <row r="7005" spans="15:18" x14ac:dyDescent="0.25">
      <c r="O7005"/>
      <c r="P7005" s="29"/>
      <c r="R7005"/>
    </row>
    <row r="7006" spans="15:18" x14ac:dyDescent="0.25">
      <c r="O7006"/>
      <c r="P7006" s="29"/>
      <c r="R7006"/>
    </row>
    <row r="7007" spans="15:18" x14ac:dyDescent="0.25">
      <c r="O7007"/>
      <c r="P7007" s="29"/>
      <c r="R7007"/>
    </row>
    <row r="7008" spans="15:18" x14ac:dyDescent="0.25">
      <c r="O7008"/>
      <c r="P7008" s="29"/>
      <c r="R7008"/>
    </row>
    <row r="7009" spans="15:18" x14ac:dyDescent="0.25">
      <c r="O7009"/>
      <c r="P7009" s="29"/>
      <c r="R7009"/>
    </row>
    <row r="7010" spans="15:18" x14ac:dyDescent="0.25">
      <c r="O7010"/>
      <c r="P7010" s="29"/>
      <c r="R7010"/>
    </row>
    <row r="7011" spans="15:18" x14ac:dyDescent="0.25">
      <c r="O7011"/>
      <c r="P7011" s="29"/>
      <c r="R7011"/>
    </row>
    <row r="7012" spans="15:18" x14ac:dyDescent="0.25">
      <c r="O7012"/>
      <c r="P7012" s="29"/>
      <c r="R7012"/>
    </row>
    <row r="7013" spans="15:18" x14ac:dyDescent="0.25">
      <c r="O7013"/>
      <c r="P7013" s="29"/>
      <c r="R7013"/>
    </row>
    <row r="7014" spans="15:18" x14ac:dyDescent="0.25">
      <c r="O7014"/>
      <c r="P7014" s="29"/>
      <c r="R7014"/>
    </row>
    <row r="7015" spans="15:18" x14ac:dyDescent="0.25">
      <c r="O7015"/>
      <c r="P7015" s="29"/>
      <c r="R7015"/>
    </row>
    <row r="7016" spans="15:18" x14ac:dyDescent="0.25">
      <c r="O7016"/>
      <c r="P7016" s="29"/>
      <c r="R7016"/>
    </row>
    <row r="7017" spans="15:18" x14ac:dyDescent="0.25">
      <c r="O7017"/>
      <c r="P7017" s="29"/>
      <c r="R7017"/>
    </row>
    <row r="7018" spans="15:18" x14ac:dyDescent="0.25">
      <c r="O7018"/>
      <c r="P7018" s="29"/>
      <c r="R7018"/>
    </row>
    <row r="7019" spans="15:18" x14ac:dyDescent="0.25">
      <c r="O7019"/>
      <c r="P7019" s="29"/>
      <c r="R7019"/>
    </row>
    <row r="7020" spans="15:18" x14ac:dyDescent="0.25">
      <c r="O7020"/>
      <c r="P7020" s="29"/>
      <c r="R7020"/>
    </row>
    <row r="7021" spans="15:18" x14ac:dyDescent="0.25">
      <c r="O7021"/>
      <c r="P7021" s="29"/>
      <c r="R7021"/>
    </row>
    <row r="7022" spans="15:18" x14ac:dyDescent="0.25">
      <c r="O7022"/>
      <c r="P7022" s="29"/>
      <c r="R7022"/>
    </row>
    <row r="7023" spans="15:18" x14ac:dyDescent="0.25">
      <c r="O7023"/>
      <c r="P7023" s="29"/>
      <c r="R7023"/>
    </row>
    <row r="7024" spans="15:18" x14ac:dyDescent="0.25">
      <c r="O7024"/>
      <c r="P7024" s="29"/>
      <c r="R7024"/>
    </row>
    <row r="7025" spans="15:18" x14ac:dyDescent="0.25">
      <c r="O7025"/>
      <c r="P7025" s="29"/>
      <c r="R7025"/>
    </row>
    <row r="7026" spans="15:18" x14ac:dyDescent="0.25">
      <c r="O7026"/>
      <c r="P7026" s="29"/>
      <c r="R7026"/>
    </row>
    <row r="7027" spans="15:18" x14ac:dyDescent="0.25">
      <c r="O7027"/>
      <c r="P7027" s="29"/>
      <c r="R7027"/>
    </row>
    <row r="7028" spans="15:18" x14ac:dyDescent="0.25">
      <c r="O7028"/>
      <c r="P7028" s="29"/>
      <c r="R7028"/>
    </row>
    <row r="7029" spans="15:18" x14ac:dyDescent="0.25">
      <c r="O7029"/>
      <c r="P7029" s="29"/>
      <c r="R7029"/>
    </row>
    <row r="7030" spans="15:18" x14ac:dyDescent="0.25">
      <c r="O7030"/>
      <c r="P7030" s="29"/>
      <c r="R7030"/>
    </row>
    <row r="7031" spans="15:18" x14ac:dyDescent="0.25">
      <c r="O7031"/>
      <c r="P7031" s="29"/>
      <c r="R7031"/>
    </row>
    <row r="7032" spans="15:18" x14ac:dyDescent="0.25">
      <c r="O7032"/>
      <c r="P7032" s="29"/>
      <c r="R7032"/>
    </row>
    <row r="7033" spans="15:18" x14ac:dyDescent="0.25">
      <c r="O7033"/>
      <c r="P7033" s="29"/>
      <c r="R7033"/>
    </row>
    <row r="7034" spans="15:18" x14ac:dyDescent="0.25">
      <c r="O7034"/>
      <c r="P7034" s="29"/>
      <c r="R7034"/>
    </row>
    <row r="7035" spans="15:18" x14ac:dyDescent="0.25">
      <c r="O7035"/>
      <c r="P7035" s="29"/>
      <c r="R7035"/>
    </row>
    <row r="7036" spans="15:18" x14ac:dyDescent="0.25">
      <c r="O7036"/>
      <c r="P7036" s="29"/>
      <c r="R7036"/>
    </row>
    <row r="7037" spans="15:18" x14ac:dyDescent="0.25">
      <c r="O7037"/>
      <c r="P7037" s="29"/>
      <c r="R7037"/>
    </row>
    <row r="7038" spans="15:18" x14ac:dyDescent="0.25">
      <c r="O7038"/>
      <c r="P7038" s="29"/>
      <c r="R7038"/>
    </row>
    <row r="7039" spans="15:18" x14ac:dyDescent="0.25">
      <c r="O7039"/>
      <c r="P7039" s="29"/>
      <c r="R7039"/>
    </row>
    <row r="7040" spans="15:18" x14ac:dyDescent="0.25">
      <c r="O7040"/>
      <c r="P7040" s="29"/>
      <c r="R7040"/>
    </row>
    <row r="7041" spans="15:18" x14ac:dyDescent="0.25">
      <c r="O7041"/>
      <c r="P7041" s="29"/>
      <c r="R7041"/>
    </row>
    <row r="7042" spans="15:18" x14ac:dyDescent="0.25">
      <c r="O7042"/>
      <c r="P7042" s="29"/>
      <c r="R7042"/>
    </row>
    <row r="7043" spans="15:18" x14ac:dyDescent="0.25">
      <c r="O7043"/>
      <c r="P7043" s="29"/>
      <c r="R7043"/>
    </row>
    <row r="7044" spans="15:18" x14ac:dyDescent="0.25">
      <c r="O7044"/>
      <c r="P7044" s="29"/>
      <c r="R7044"/>
    </row>
    <row r="7045" spans="15:18" x14ac:dyDescent="0.25">
      <c r="O7045"/>
      <c r="P7045" s="29"/>
      <c r="R7045"/>
    </row>
    <row r="7046" spans="15:18" x14ac:dyDescent="0.25">
      <c r="O7046"/>
      <c r="P7046" s="29"/>
      <c r="R7046"/>
    </row>
    <row r="7047" spans="15:18" x14ac:dyDescent="0.25">
      <c r="O7047"/>
      <c r="P7047" s="29"/>
      <c r="R7047"/>
    </row>
    <row r="7048" spans="15:18" x14ac:dyDescent="0.25">
      <c r="O7048"/>
      <c r="P7048" s="29"/>
      <c r="R7048"/>
    </row>
    <row r="7049" spans="15:18" x14ac:dyDescent="0.25">
      <c r="O7049"/>
      <c r="P7049" s="29"/>
      <c r="R7049"/>
    </row>
    <row r="7050" spans="15:18" x14ac:dyDescent="0.25">
      <c r="O7050"/>
      <c r="P7050" s="29"/>
      <c r="R7050"/>
    </row>
    <row r="7051" spans="15:18" x14ac:dyDescent="0.25">
      <c r="O7051"/>
      <c r="P7051" s="29"/>
      <c r="R7051"/>
    </row>
    <row r="7052" spans="15:18" x14ac:dyDescent="0.25">
      <c r="O7052"/>
      <c r="P7052" s="29"/>
      <c r="R7052"/>
    </row>
    <row r="7053" spans="15:18" x14ac:dyDescent="0.25">
      <c r="O7053"/>
      <c r="P7053" s="29"/>
      <c r="R7053"/>
    </row>
    <row r="7054" spans="15:18" x14ac:dyDescent="0.25">
      <c r="O7054"/>
      <c r="P7054" s="29"/>
      <c r="R7054"/>
    </row>
    <row r="7055" spans="15:18" x14ac:dyDescent="0.25">
      <c r="O7055"/>
      <c r="P7055" s="29"/>
      <c r="R7055"/>
    </row>
    <row r="7056" spans="15:18" x14ac:dyDescent="0.25">
      <c r="O7056"/>
      <c r="P7056" s="29"/>
      <c r="R7056"/>
    </row>
    <row r="7057" spans="15:18" x14ac:dyDescent="0.25">
      <c r="O7057"/>
      <c r="P7057" s="29"/>
      <c r="R7057"/>
    </row>
    <row r="7058" spans="15:18" x14ac:dyDescent="0.25">
      <c r="O7058"/>
      <c r="P7058" s="29"/>
      <c r="R7058"/>
    </row>
    <row r="7059" spans="15:18" x14ac:dyDescent="0.25">
      <c r="O7059"/>
      <c r="P7059" s="29"/>
      <c r="R7059"/>
    </row>
    <row r="7060" spans="15:18" x14ac:dyDescent="0.25">
      <c r="O7060"/>
      <c r="P7060" s="29"/>
      <c r="R7060"/>
    </row>
    <row r="7061" spans="15:18" x14ac:dyDescent="0.25">
      <c r="O7061"/>
      <c r="P7061" s="29"/>
      <c r="R7061"/>
    </row>
    <row r="7062" spans="15:18" x14ac:dyDescent="0.25">
      <c r="O7062"/>
      <c r="P7062" s="29"/>
      <c r="R7062"/>
    </row>
    <row r="7063" spans="15:18" x14ac:dyDescent="0.25">
      <c r="O7063"/>
      <c r="P7063" s="29"/>
      <c r="R7063"/>
    </row>
    <row r="7064" spans="15:18" x14ac:dyDescent="0.25">
      <c r="O7064"/>
      <c r="P7064" s="29"/>
      <c r="R7064"/>
    </row>
    <row r="7065" spans="15:18" x14ac:dyDescent="0.25">
      <c r="O7065"/>
      <c r="P7065" s="29"/>
      <c r="R7065"/>
    </row>
    <row r="7066" spans="15:18" x14ac:dyDescent="0.25">
      <c r="O7066"/>
      <c r="P7066" s="29"/>
      <c r="R7066"/>
    </row>
    <row r="7067" spans="15:18" x14ac:dyDescent="0.25">
      <c r="O7067"/>
      <c r="P7067" s="29"/>
      <c r="R7067"/>
    </row>
    <row r="7068" spans="15:18" x14ac:dyDescent="0.25">
      <c r="O7068"/>
      <c r="P7068" s="29"/>
      <c r="R7068"/>
    </row>
    <row r="7069" spans="15:18" x14ac:dyDescent="0.25">
      <c r="O7069"/>
      <c r="P7069" s="29"/>
      <c r="R7069"/>
    </row>
    <row r="7070" spans="15:18" x14ac:dyDescent="0.25">
      <c r="O7070"/>
      <c r="P7070" s="29"/>
      <c r="R7070"/>
    </row>
    <row r="7071" spans="15:18" x14ac:dyDescent="0.25">
      <c r="O7071"/>
      <c r="P7071" s="29"/>
      <c r="R7071"/>
    </row>
    <row r="7072" spans="15:18" x14ac:dyDescent="0.25">
      <c r="O7072"/>
      <c r="P7072" s="29"/>
      <c r="R7072"/>
    </row>
    <row r="7073" spans="15:18" x14ac:dyDescent="0.25">
      <c r="O7073"/>
      <c r="P7073" s="29"/>
      <c r="R7073"/>
    </row>
    <row r="7074" spans="15:18" x14ac:dyDescent="0.25">
      <c r="O7074"/>
      <c r="P7074" s="29"/>
      <c r="R7074"/>
    </row>
    <row r="7075" spans="15:18" x14ac:dyDescent="0.25">
      <c r="O7075"/>
      <c r="P7075" s="29"/>
      <c r="R7075"/>
    </row>
    <row r="7076" spans="15:18" x14ac:dyDescent="0.25">
      <c r="O7076"/>
      <c r="P7076" s="29"/>
      <c r="R7076"/>
    </row>
    <row r="7077" spans="15:18" x14ac:dyDescent="0.25">
      <c r="O7077"/>
      <c r="P7077" s="29"/>
      <c r="R7077"/>
    </row>
    <row r="7078" spans="15:18" x14ac:dyDescent="0.25">
      <c r="O7078"/>
      <c r="P7078" s="29"/>
      <c r="R7078"/>
    </row>
    <row r="7079" spans="15:18" x14ac:dyDescent="0.25">
      <c r="O7079"/>
      <c r="P7079" s="29"/>
      <c r="R7079"/>
    </row>
    <row r="7080" spans="15:18" x14ac:dyDescent="0.25">
      <c r="O7080"/>
      <c r="P7080" s="29"/>
      <c r="R7080"/>
    </row>
    <row r="7081" spans="15:18" x14ac:dyDescent="0.25">
      <c r="O7081"/>
      <c r="P7081" s="29"/>
      <c r="R7081"/>
    </row>
    <row r="7082" spans="15:18" x14ac:dyDescent="0.25">
      <c r="O7082"/>
      <c r="P7082" s="29"/>
      <c r="R7082"/>
    </row>
    <row r="7083" spans="15:18" x14ac:dyDescent="0.25">
      <c r="O7083"/>
      <c r="P7083" s="29"/>
      <c r="R7083"/>
    </row>
    <row r="7084" spans="15:18" x14ac:dyDescent="0.25">
      <c r="O7084"/>
      <c r="P7084" s="29"/>
      <c r="R7084"/>
    </row>
    <row r="7085" spans="15:18" x14ac:dyDescent="0.25">
      <c r="O7085"/>
      <c r="P7085" s="29"/>
      <c r="R7085"/>
    </row>
    <row r="7086" spans="15:18" x14ac:dyDescent="0.25">
      <c r="O7086"/>
      <c r="P7086" s="29"/>
      <c r="R7086"/>
    </row>
    <row r="7087" spans="15:18" x14ac:dyDescent="0.25">
      <c r="O7087"/>
      <c r="P7087" s="29"/>
      <c r="R7087"/>
    </row>
    <row r="7088" spans="15:18" x14ac:dyDescent="0.25">
      <c r="O7088"/>
      <c r="P7088" s="29"/>
      <c r="R7088"/>
    </row>
    <row r="7089" spans="15:18" x14ac:dyDescent="0.25">
      <c r="O7089"/>
      <c r="P7089" s="29"/>
      <c r="R7089"/>
    </row>
    <row r="7090" spans="15:18" x14ac:dyDescent="0.25">
      <c r="O7090"/>
      <c r="P7090" s="29"/>
      <c r="R7090"/>
    </row>
    <row r="7091" spans="15:18" x14ac:dyDescent="0.25">
      <c r="O7091"/>
      <c r="P7091" s="29"/>
      <c r="R7091"/>
    </row>
    <row r="7092" spans="15:18" x14ac:dyDescent="0.25">
      <c r="O7092"/>
      <c r="P7092" s="29"/>
      <c r="R7092"/>
    </row>
    <row r="7093" spans="15:18" x14ac:dyDescent="0.25">
      <c r="O7093"/>
      <c r="P7093" s="29"/>
      <c r="R7093"/>
    </row>
    <row r="7094" spans="15:18" x14ac:dyDescent="0.25">
      <c r="O7094"/>
      <c r="P7094" s="29"/>
      <c r="R7094"/>
    </row>
    <row r="7095" spans="15:18" x14ac:dyDescent="0.25">
      <c r="O7095"/>
      <c r="P7095" s="29"/>
      <c r="R7095"/>
    </row>
    <row r="7096" spans="15:18" x14ac:dyDescent="0.25">
      <c r="O7096"/>
      <c r="P7096" s="29"/>
      <c r="R7096"/>
    </row>
    <row r="7097" spans="15:18" x14ac:dyDescent="0.25">
      <c r="O7097"/>
      <c r="P7097" s="29"/>
      <c r="R7097"/>
    </row>
    <row r="7098" spans="15:18" x14ac:dyDescent="0.25">
      <c r="O7098"/>
      <c r="P7098" s="29"/>
      <c r="R7098"/>
    </row>
    <row r="7099" spans="15:18" x14ac:dyDescent="0.25">
      <c r="O7099"/>
      <c r="P7099" s="29"/>
      <c r="R7099"/>
    </row>
    <row r="7100" spans="15:18" x14ac:dyDescent="0.25">
      <c r="O7100"/>
      <c r="P7100" s="29"/>
      <c r="R7100"/>
    </row>
    <row r="7101" spans="15:18" x14ac:dyDescent="0.25">
      <c r="O7101"/>
      <c r="P7101" s="29"/>
      <c r="R7101"/>
    </row>
    <row r="7102" spans="15:18" x14ac:dyDescent="0.25">
      <c r="O7102"/>
      <c r="P7102" s="29"/>
      <c r="R7102"/>
    </row>
    <row r="7103" spans="15:18" x14ac:dyDescent="0.25">
      <c r="O7103"/>
      <c r="P7103" s="29"/>
      <c r="R7103"/>
    </row>
    <row r="7104" spans="15:18" x14ac:dyDescent="0.25">
      <c r="O7104"/>
      <c r="P7104" s="29"/>
      <c r="R7104"/>
    </row>
    <row r="7105" spans="15:18" x14ac:dyDescent="0.25">
      <c r="O7105"/>
      <c r="P7105" s="29"/>
      <c r="R7105"/>
    </row>
    <row r="7106" spans="15:18" x14ac:dyDescent="0.25">
      <c r="O7106"/>
      <c r="P7106" s="29"/>
      <c r="R7106"/>
    </row>
    <row r="7107" spans="15:18" x14ac:dyDescent="0.25">
      <c r="O7107"/>
      <c r="P7107" s="29"/>
      <c r="R7107"/>
    </row>
    <row r="7108" spans="15:18" x14ac:dyDescent="0.25">
      <c r="O7108"/>
      <c r="P7108" s="29"/>
      <c r="R7108"/>
    </row>
    <row r="7109" spans="15:18" x14ac:dyDescent="0.25">
      <c r="O7109"/>
      <c r="P7109" s="29"/>
      <c r="R7109"/>
    </row>
    <row r="7110" spans="15:18" x14ac:dyDescent="0.25">
      <c r="O7110"/>
      <c r="P7110" s="29"/>
      <c r="R7110"/>
    </row>
    <row r="7111" spans="15:18" x14ac:dyDescent="0.25">
      <c r="O7111"/>
      <c r="P7111" s="29"/>
      <c r="R7111"/>
    </row>
    <row r="7112" spans="15:18" x14ac:dyDescent="0.25">
      <c r="O7112"/>
      <c r="P7112" s="29"/>
      <c r="R7112"/>
    </row>
    <row r="7113" spans="15:18" x14ac:dyDescent="0.25">
      <c r="O7113"/>
      <c r="P7113" s="29"/>
      <c r="R7113"/>
    </row>
    <row r="7114" spans="15:18" x14ac:dyDescent="0.25">
      <c r="O7114"/>
      <c r="P7114" s="29"/>
      <c r="R7114"/>
    </row>
    <row r="7115" spans="15:18" x14ac:dyDescent="0.25">
      <c r="O7115"/>
      <c r="P7115" s="29"/>
      <c r="R7115"/>
    </row>
    <row r="7116" spans="15:18" x14ac:dyDescent="0.25">
      <c r="O7116"/>
      <c r="P7116" s="29"/>
      <c r="R7116"/>
    </row>
    <row r="7117" spans="15:18" x14ac:dyDescent="0.25">
      <c r="O7117"/>
      <c r="P7117" s="29"/>
      <c r="R7117"/>
    </row>
    <row r="7118" spans="15:18" x14ac:dyDescent="0.25">
      <c r="O7118"/>
      <c r="P7118" s="29"/>
      <c r="R7118"/>
    </row>
    <row r="7119" spans="15:18" x14ac:dyDescent="0.25">
      <c r="O7119"/>
      <c r="P7119" s="29"/>
      <c r="R7119"/>
    </row>
    <row r="7120" spans="15:18" x14ac:dyDescent="0.25">
      <c r="O7120"/>
      <c r="P7120" s="29"/>
      <c r="R7120"/>
    </row>
    <row r="7121" spans="15:18" x14ac:dyDescent="0.25">
      <c r="O7121"/>
      <c r="P7121" s="29"/>
      <c r="R7121"/>
    </row>
    <row r="7122" spans="15:18" x14ac:dyDescent="0.25">
      <c r="O7122"/>
      <c r="P7122" s="29"/>
      <c r="R7122"/>
    </row>
    <row r="7123" spans="15:18" x14ac:dyDescent="0.25">
      <c r="O7123"/>
      <c r="P7123" s="29"/>
      <c r="R7123"/>
    </row>
    <row r="7124" spans="15:18" x14ac:dyDescent="0.25">
      <c r="O7124"/>
      <c r="P7124" s="29"/>
      <c r="R7124"/>
    </row>
    <row r="7125" spans="15:18" x14ac:dyDescent="0.25">
      <c r="O7125"/>
      <c r="P7125" s="29"/>
      <c r="R7125"/>
    </row>
    <row r="7126" spans="15:18" x14ac:dyDescent="0.25">
      <c r="O7126"/>
      <c r="P7126" s="29"/>
      <c r="R7126"/>
    </row>
    <row r="7127" spans="15:18" x14ac:dyDescent="0.25">
      <c r="O7127"/>
      <c r="P7127" s="29"/>
      <c r="R7127"/>
    </row>
    <row r="7128" spans="15:18" x14ac:dyDescent="0.25">
      <c r="O7128"/>
      <c r="P7128" s="29"/>
      <c r="R7128"/>
    </row>
    <row r="7129" spans="15:18" x14ac:dyDescent="0.25">
      <c r="O7129"/>
      <c r="P7129" s="29"/>
      <c r="R7129"/>
    </row>
    <row r="7130" spans="15:18" x14ac:dyDescent="0.25">
      <c r="O7130"/>
      <c r="P7130" s="29"/>
      <c r="R7130"/>
    </row>
    <row r="7131" spans="15:18" x14ac:dyDescent="0.25">
      <c r="O7131"/>
      <c r="P7131" s="29"/>
      <c r="R7131"/>
    </row>
    <row r="7132" spans="15:18" x14ac:dyDescent="0.25">
      <c r="O7132"/>
      <c r="P7132" s="29"/>
      <c r="R7132"/>
    </row>
    <row r="7133" spans="15:18" x14ac:dyDescent="0.25">
      <c r="O7133"/>
      <c r="P7133" s="29"/>
      <c r="R7133"/>
    </row>
    <row r="7134" spans="15:18" x14ac:dyDescent="0.25">
      <c r="O7134"/>
      <c r="P7134" s="29"/>
      <c r="R7134"/>
    </row>
    <row r="7135" spans="15:18" x14ac:dyDescent="0.25">
      <c r="O7135"/>
      <c r="P7135" s="29"/>
      <c r="R7135"/>
    </row>
    <row r="7136" spans="15:18" x14ac:dyDescent="0.25">
      <c r="O7136"/>
      <c r="P7136" s="29"/>
      <c r="R7136"/>
    </row>
    <row r="7137" spans="15:18" x14ac:dyDescent="0.25">
      <c r="O7137"/>
      <c r="P7137" s="29"/>
      <c r="R7137"/>
    </row>
    <row r="7138" spans="15:18" x14ac:dyDescent="0.25">
      <c r="O7138"/>
      <c r="P7138" s="29"/>
      <c r="R7138"/>
    </row>
    <row r="7139" spans="15:18" x14ac:dyDescent="0.25">
      <c r="O7139"/>
      <c r="P7139" s="29"/>
      <c r="R7139"/>
    </row>
    <row r="7140" spans="15:18" x14ac:dyDescent="0.25">
      <c r="O7140"/>
      <c r="P7140" s="29"/>
      <c r="R7140"/>
    </row>
    <row r="7141" spans="15:18" x14ac:dyDescent="0.25">
      <c r="O7141"/>
      <c r="P7141" s="29"/>
      <c r="R7141"/>
    </row>
    <row r="7142" spans="15:18" x14ac:dyDescent="0.25">
      <c r="O7142"/>
      <c r="P7142" s="29"/>
      <c r="R7142"/>
    </row>
    <row r="7143" spans="15:18" x14ac:dyDescent="0.25">
      <c r="O7143"/>
      <c r="P7143" s="29"/>
      <c r="R7143"/>
    </row>
    <row r="7144" spans="15:18" x14ac:dyDescent="0.25">
      <c r="O7144"/>
      <c r="P7144" s="29"/>
      <c r="R7144"/>
    </row>
    <row r="7145" spans="15:18" x14ac:dyDescent="0.25">
      <c r="O7145"/>
      <c r="P7145" s="29"/>
      <c r="R7145"/>
    </row>
    <row r="7146" spans="15:18" x14ac:dyDescent="0.25">
      <c r="O7146"/>
      <c r="P7146" s="29"/>
      <c r="R7146"/>
    </row>
    <row r="7147" spans="15:18" x14ac:dyDescent="0.25">
      <c r="O7147"/>
      <c r="P7147" s="29"/>
      <c r="R7147"/>
    </row>
    <row r="7148" spans="15:18" x14ac:dyDescent="0.25">
      <c r="O7148"/>
      <c r="P7148" s="29"/>
      <c r="R7148"/>
    </row>
    <row r="7149" spans="15:18" x14ac:dyDescent="0.25">
      <c r="O7149"/>
      <c r="P7149" s="29"/>
      <c r="R7149"/>
    </row>
    <row r="7150" spans="15:18" x14ac:dyDescent="0.25">
      <c r="O7150"/>
      <c r="P7150" s="29"/>
      <c r="R7150"/>
    </row>
    <row r="7151" spans="15:18" x14ac:dyDescent="0.25">
      <c r="O7151"/>
      <c r="P7151" s="29"/>
      <c r="R7151"/>
    </row>
    <row r="7152" spans="15:18" x14ac:dyDescent="0.25">
      <c r="O7152"/>
      <c r="P7152" s="29"/>
      <c r="R7152"/>
    </row>
    <row r="7153" spans="15:18" x14ac:dyDescent="0.25">
      <c r="O7153"/>
      <c r="P7153" s="29"/>
      <c r="R7153"/>
    </row>
    <row r="7154" spans="15:18" x14ac:dyDescent="0.25">
      <c r="O7154"/>
      <c r="P7154" s="29"/>
      <c r="R7154"/>
    </row>
    <row r="7155" spans="15:18" x14ac:dyDescent="0.25">
      <c r="O7155"/>
      <c r="P7155" s="29"/>
      <c r="R7155"/>
    </row>
    <row r="7156" spans="15:18" x14ac:dyDescent="0.25">
      <c r="O7156"/>
      <c r="P7156" s="29"/>
      <c r="R7156"/>
    </row>
    <row r="7157" spans="15:18" x14ac:dyDescent="0.25">
      <c r="O7157"/>
      <c r="P7157" s="29"/>
      <c r="R7157"/>
    </row>
    <row r="7158" spans="15:18" x14ac:dyDescent="0.25">
      <c r="O7158"/>
      <c r="P7158" s="29"/>
      <c r="R7158"/>
    </row>
    <row r="7159" spans="15:18" x14ac:dyDescent="0.25">
      <c r="O7159"/>
      <c r="P7159" s="29"/>
      <c r="R7159"/>
    </row>
    <row r="7160" spans="15:18" x14ac:dyDescent="0.25">
      <c r="O7160"/>
      <c r="P7160" s="29"/>
      <c r="R7160"/>
    </row>
    <row r="7161" spans="15:18" x14ac:dyDescent="0.25">
      <c r="O7161"/>
      <c r="P7161" s="29"/>
      <c r="R7161"/>
    </row>
    <row r="7162" spans="15:18" x14ac:dyDescent="0.25">
      <c r="O7162"/>
      <c r="P7162" s="29"/>
      <c r="R7162"/>
    </row>
    <row r="7163" spans="15:18" x14ac:dyDescent="0.25">
      <c r="O7163"/>
      <c r="P7163" s="29"/>
      <c r="R7163"/>
    </row>
    <row r="7164" spans="15:18" x14ac:dyDescent="0.25">
      <c r="O7164"/>
      <c r="P7164" s="29"/>
      <c r="R7164"/>
    </row>
    <row r="7165" spans="15:18" x14ac:dyDescent="0.25">
      <c r="O7165"/>
      <c r="P7165" s="29"/>
      <c r="R7165"/>
    </row>
    <row r="7166" spans="15:18" x14ac:dyDescent="0.25">
      <c r="O7166"/>
      <c r="P7166" s="29"/>
      <c r="R7166"/>
    </row>
    <row r="7167" spans="15:18" x14ac:dyDescent="0.25">
      <c r="O7167"/>
      <c r="P7167" s="29"/>
      <c r="R7167"/>
    </row>
    <row r="7168" spans="15:18" x14ac:dyDescent="0.25">
      <c r="O7168"/>
      <c r="P7168" s="29"/>
      <c r="R7168"/>
    </row>
    <row r="7169" spans="15:18" x14ac:dyDescent="0.25">
      <c r="O7169"/>
      <c r="P7169" s="29"/>
      <c r="R7169"/>
    </row>
    <row r="7170" spans="15:18" x14ac:dyDescent="0.25">
      <c r="O7170"/>
      <c r="P7170" s="29"/>
      <c r="R7170"/>
    </row>
    <row r="7171" spans="15:18" x14ac:dyDescent="0.25">
      <c r="O7171"/>
      <c r="P7171" s="29"/>
      <c r="R7171"/>
    </row>
    <row r="7172" spans="15:18" x14ac:dyDescent="0.25">
      <c r="O7172"/>
      <c r="P7172" s="29"/>
      <c r="R7172"/>
    </row>
    <row r="7173" spans="15:18" x14ac:dyDescent="0.25">
      <c r="O7173"/>
      <c r="P7173" s="29"/>
      <c r="R7173"/>
    </row>
    <row r="7174" spans="15:18" x14ac:dyDescent="0.25">
      <c r="O7174"/>
      <c r="P7174" s="29"/>
      <c r="R7174"/>
    </row>
    <row r="7175" spans="15:18" x14ac:dyDescent="0.25">
      <c r="O7175"/>
      <c r="P7175" s="29"/>
      <c r="R7175"/>
    </row>
    <row r="7176" spans="15:18" x14ac:dyDescent="0.25">
      <c r="O7176"/>
      <c r="P7176" s="29"/>
      <c r="R7176"/>
    </row>
    <row r="7177" spans="15:18" x14ac:dyDescent="0.25">
      <c r="O7177"/>
      <c r="P7177" s="29"/>
      <c r="R7177"/>
    </row>
    <row r="7178" spans="15:18" x14ac:dyDescent="0.25">
      <c r="O7178"/>
      <c r="P7178" s="29"/>
      <c r="R7178"/>
    </row>
    <row r="7179" spans="15:18" x14ac:dyDescent="0.25">
      <c r="O7179"/>
      <c r="P7179" s="29"/>
      <c r="R7179"/>
    </row>
    <row r="7180" spans="15:18" x14ac:dyDescent="0.25">
      <c r="O7180"/>
      <c r="P7180" s="29"/>
      <c r="R7180"/>
    </row>
    <row r="7181" spans="15:18" x14ac:dyDescent="0.25">
      <c r="O7181"/>
      <c r="P7181" s="29"/>
      <c r="R7181"/>
    </row>
    <row r="7182" spans="15:18" x14ac:dyDescent="0.25">
      <c r="O7182"/>
      <c r="P7182" s="29"/>
      <c r="R7182"/>
    </row>
    <row r="7183" spans="15:18" x14ac:dyDescent="0.25">
      <c r="O7183"/>
      <c r="P7183" s="29"/>
      <c r="R7183"/>
    </row>
    <row r="7184" spans="15:18" x14ac:dyDescent="0.25">
      <c r="O7184"/>
      <c r="P7184" s="29"/>
      <c r="R7184"/>
    </row>
    <row r="7185" spans="15:18" x14ac:dyDescent="0.25">
      <c r="O7185"/>
      <c r="P7185" s="29"/>
      <c r="R7185"/>
    </row>
    <row r="7186" spans="15:18" x14ac:dyDescent="0.25">
      <c r="O7186"/>
      <c r="P7186" s="29"/>
      <c r="R7186"/>
    </row>
    <row r="7187" spans="15:18" x14ac:dyDescent="0.25">
      <c r="O7187"/>
      <c r="P7187" s="29"/>
      <c r="R7187"/>
    </row>
    <row r="7188" spans="15:18" x14ac:dyDescent="0.25">
      <c r="O7188"/>
      <c r="P7188" s="29"/>
      <c r="R7188"/>
    </row>
    <row r="7189" spans="15:18" x14ac:dyDescent="0.25">
      <c r="O7189"/>
      <c r="P7189" s="29"/>
      <c r="R7189"/>
    </row>
    <row r="7190" spans="15:18" x14ac:dyDescent="0.25">
      <c r="O7190"/>
      <c r="P7190" s="29"/>
      <c r="R7190"/>
    </row>
    <row r="7191" spans="15:18" x14ac:dyDescent="0.25">
      <c r="O7191"/>
      <c r="P7191" s="29"/>
      <c r="R7191"/>
    </row>
    <row r="7192" spans="15:18" x14ac:dyDescent="0.25">
      <c r="O7192"/>
      <c r="P7192" s="29"/>
      <c r="R7192"/>
    </row>
    <row r="7193" spans="15:18" x14ac:dyDescent="0.25">
      <c r="O7193"/>
      <c r="P7193" s="29"/>
      <c r="R7193"/>
    </row>
    <row r="7194" spans="15:18" x14ac:dyDescent="0.25">
      <c r="O7194"/>
      <c r="P7194" s="29"/>
      <c r="R7194"/>
    </row>
    <row r="7195" spans="15:18" x14ac:dyDescent="0.25">
      <c r="O7195"/>
      <c r="P7195" s="29"/>
      <c r="R7195"/>
    </row>
    <row r="7196" spans="15:18" x14ac:dyDescent="0.25">
      <c r="O7196"/>
      <c r="P7196" s="29"/>
      <c r="R7196"/>
    </row>
    <row r="7197" spans="15:18" x14ac:dyDescent="0.25">
      <c r="O7197"/>
      <c r="P7197" s="29"/>
      <c r="R7197"/>
    </row>
    <row r="7198" spans="15:18" x14ac:dyDescent="0.25">
      <c r="O7198"/>
      <c r="P7198" s="29"/>
      <c r="R7198"/>
    </row>
    <row r="7199" spans="15:18" x14ac:dyDescent="0.25">
      <c r="O7199"/>
      <c r="P7199" s="29"/>
      <c r="R7199"/>
    </row>
    <row r="7200" spans="15:18" x14ac:dyDescent="0.25">
      <c r="O7200"/>
      <c r="P7200" s="29"/>
      <c r="R7200"/>
    </row>
    <row r="7201" spans="15:18" x14ac:dyDescent="0.25">
      <c r="O7201"/>
      <c r="P7201" s="29"/>
      <c r="R7201"/>
    </row>
    <row r="7202" spans="15:18" x14ac:dyDescent="0.25">
      <c r="O7202"/>
      <c r="P7202" s="29"/>
      <c r="R7202"/>
    </row>
    <row r="7203" spans="15:18" x14ac:dyDescent="0.25">
      <c r="O7203"/>
      <c r="P7203" s="29"/>
      <c r="R7203"/>
    </row>
    <row r="7204" spans="15:18" x14ac:dyDescent="0.25">
      <c r="O7204"/>
      <c r="P7204" s="29"/>
      <c r="R7204"/>
    </row>
    <row r="7205" spans="15:18" x14ac:dyDescent="0.25">
      <c r="O7205"/>
      <c r="P7205" s="29"/>
      <c r="R7205"/>
    </row>
    <row r="7206" spans="15:18" x14ac:dyDescent="0.25">
      <c r="O7206"/>
      <c r="P7206" s="29"/>
      <c r="R7206"/>
    </row>
    <row r="7207" spans="15:18" x14ac:dyDescent="0.25">
      <c r="O7207"/>
      <c r="P7207" s="29"/>
      <c r="R7207"/>
    </row>
    <row r="7208" spans="15:18" x14ac:dyDescent="0.25">
      <c r="O7208"/>
      <c r="P7208" s="29"/>
      <c r="R7208"/>
    </row>
    <row r="7209" spans="15:18" x14ac:dyDescent="0.25">
      <c r="O7209"/>
      <c r="P7209" s="29"/>
      <c r="R7209"/>
    </row>
    <row r="7210" spans="15:18" x14ac:dyDescent="0.25">
      <c r="O7210"/>
      <c r="P7210" s="29"/>
      <c r="R7210"/>
    </row>
    <row r="7211" spans="15:18" x14ac:dyDescent="0.25">
      <c r="O7211"/>
      <c r="P7211" s="29"/>
      <c r="R7211"/>
    </row>
    <row r="7212" spans="15:18" x14ac:dyDescent="0.25">
      <c r="O7212"/>
      <c r="P7212" s="29"/>
      <c r="R7212"/>
    </row>
    <row r="7213" spans="15:18" x14ac:dyDescent="0.25">
      <c r="O7213"/>
      <c r="P7213" s="29"/>
      <c r="R7213"/>
    </row>
    <row r="7214" spans="15:18" x14ac:dyDescent="0.25">
      <c r="O7214"/>
      <c r="P7214" s="29"/>
      <c r="R7214"/>
    </row>
    <row r="7215" spans="15:18" x14ac:dyDescent="0.25">
      <c r="O7215"/>
      <c r="P7215" s="29"/>
      <c r="R7215"/>
    </row>
    <row r="7216" spans="15:18" x14ac:dyDescent="0.25">
      <c r="O7216"/>
      <c r="P7216" s="29"/>
      <c r="R7216"/>
    </row>
    <row r="7217" spans="15:18" x14ac:dyDescent="0.25">
      <c r="O7217"/>
      <c r="P7217" s="29"/>
      <c r="R7217"/>
    </row>
    <row r="7218" spans="15:18" x14ac:dyDescent="0.25">
      <c r="O7218"/>
      <c r="P7218" s="29"/>
      <c r="R7218"/>
    </row>
    <row r="7219" spans="15:18" x14ac:dyDescent="0.25">
      <c r="O7219"/>
      <c r="P7219" s="29"/>
      <c r="R7219"/>
    </row>
    <row r="7220" spans="15:18" x14ac:dyDescent="0.25">
      <c r="O7220"/>
      <c r="P7220" s="29"/>
      <c r="R7220"/>
    </row>
    <row r="7221" spans="15:18" x14ac:dyDescent="0.25">
      <c r="O7221"/>
      <c r="P7221" s="29"/>
      <c r="R7221"/>
    </row>
    <row r="7222" spans="15:18" x14ac:dyDescent="0.25">
      <c r="O7222"/>
      <c r="P7222" s="29"/>
      <c r="R7222"/>
    </row>
    <row r="7223" spans="15:18" x14ac:dyDescent="0.25">
      <c r="O7223"/>
      <c r="P7223" s="29"/>
      <c r="R7223"/>
    </row>
    <row r="7224" spans="15:18" x14ac:dyDescent="0.25">
      <c r="O7224"/>
      <c r="P7224" s="29"/>
      <c r="R7224"/>
    </row>
    <row r="7225" spans="15:18" x14ac:dyDescent="0.25">
      <c r="O7225"/>
      <c r="P7225" s="29"/>
      <c r="R7225"/>
    </row>
    <row r="7226" spans="15:18" x14ac:dyDescent="0.25">
      <c r="O7226"/>
      <c r="P7226" s="29"/>
      <c r="R7226"/>
    </row>
    <row r="7227" spans="15:18" x14ac:dyDescent="0.25">
      <c r="O7227"/>
      <c r="P7227" s="29"/>
      <c r="R7227"/>
    </row>
    <row r="7228" spans="15:18" x14ac:dyDescent="0.25">
      <c r="O7228"/>
      <c r="P7228" s="29"/>
      <c r="R7228"/>
    </row>
    <row r="7229" spans="15:18" x14ac:dyDescent="0.25">
      <c r="O7229"/>
      <c r="P7229" s="29"/>
      <c r="R7229"/>
    </row>
    <row r="7230" spans="15:18" x14ac:dyDescent="0.25">
      <c r="O7230"/>
      <c r="P7230" s="29"/>
      <c r="R7230"/>
    </row>
    <row r="7231" spans="15:18" x14ac:dyDescent="0.25">
      <c r="O7231"/>
      <c r="P7231" s="29"/>
      <c r="R7231"/>
    </row>
    <row r="7232" spans="15:18" x14ac:dyDescent="0.25">
      <c r="O7232"/>
      <c r="P7232" s="29"/>
      <c r="R7232"/>
    </row>
    <row r="7233" spans="15:18" x14ac:dyDescent="0.25">
      <c r="O7233"/>
      <c r="P7233" s="29"/>
      <c r="R7233"/>
    </row>
    <row r="7234" spans="15:18" x14ac:dyDescent="0.25">
      <c r="O7234"/>
      <c r="P7234" s="29"/>
      <c r="R7234"/>
    </row>
    <row r="7235" spans="15:18" x14ac:dyDescent="0.25">
      <c r="O7235"/>
      <c r="P7235" s="29"/>
      <c r="R7235"/>
    </row>
    <row r="7236" spans="15:18" x14ac:dyDescent="0.25">
      <c r="O7236"/>
      <c r="P7236" s="29"/>
      <c r="R7236"/>
    </row>
    <row r="7237" spans="15:18" x14ac:dyDescent="0.25">
      <c r="O7237"/>
      <c r="P7237" s="29"/>
      <c r="R7237"/>
    </row>
    <row r="7238" spans="15:18" x14ac:dyDescent="0.25">
      <c r="O7238"/>
      <c r="P7238" s="29"/>
      <c r="R7238"/>
    </row>
    <row r="7239" spans="15:18" x14ac:dyDescent="0.25">
      <c r="O7239"/>
      <c r="P7239" s="29"/>
      <c r="R7239"/>
    </row>
    <row r="7240" spans="15:18" x14ac:dyDescent="0.25">
      <c r="O7240"/>
      <c r="P7240" s="29"/>
      <c r="R7240"/>
    </row>
    <row r="7241" spans="15:18" x14ac:dyDescent="0.25">
      <c r="O7241"/>
      <c r="P7241" s="29"/>
      <c r="R7241"/>
    </row>
    <row r="7242" spans="15:18" x14ac:dyDescent="0.25">
      <c r="O7242"/>
      <c r="P7242" s="29"/>
      <c r="R7242"/>
    </row>
    <row r="7243" spans="15:18" x14ac:dyDescent="0.25">
      <c r="O7243"/>
      <c r="P7243" s="29"/>
      <c r="R7243"/>
    </row>
    <row r="7244" spans="15:18" x14ac:dyDescent="0.25">
      <c r="O7244"/>
      <c r="P7244" s="29"/>
      <c r="R7244"/>
    </row>
    <row r="7245" spans="15:18" x14ac:dyDescent="0.25">
      <c r="O7245"/>
      <c r="P7245" s="29"/>
      <c r="R7245"/>
    </row>
    <row r="7246" spans="15:18" x14ac:dyDescent="0.25">
      <c r="O7246"/>
      <c r="P7246" s="29"/>
      <c r="R7246"/>
    </row>
    <row r="7247" spans="15:18" x14ac:dyDescent="0.25">
      <c r="O7247"/>
      <c r="P7247" s="29"/>
      <c r="R7247"/>
    </row>
    <row r="7248" spans="15:18" x14ac:dyDescent="0.25">
      <c r="O7248"/>
      <c r="P7248" s="29"/>
      <c r="R7248"/>
    </row>
    <row r="7249" spans="15:18" x14ac:dyDescent="0.25">
      <c r="O7249"/>
      <c r="P7249" s="29"/>
      <c r="R7249"/>
    </row>
    <row r="7250" spans="15:18" x14ac:dyDescent="0.25">
      <c r="O7250"/>
      <c r="P7250" s="29"/>
      <c r="R7250"/>
    </row>
    <row r="7251" spans="15:18" x14ac:dyDescent="0.25">
      <c r="O7251"/>
      <c r="P7251" s="29"/>
      <c r="R7251"/>
    </row>
    <row r="7252" spans="15:18" x14ac:dyDescent="0.25">
      <c r="O7252"/>
      <c r="P7252" s="29"/>
      <c r="R7252"/>
    </row>
    <row r="7253" spans="15:18" x14ac:dyDescent="0.25">
      <c r="O7253"/>
      <c r="P7253" s="29"/>
      <c r="R7253"/>
    </row>
    <row r="7254" spans="15:18" x14ac:dyDescent="0.25">
      <c r="O7254"/>
      <c r="P7254" s="29"/>
      <c r="R7254"/>
    </row>
    <row r="7255" spans="15:18" x14ac:dyDescent="0.25">
      <c r="O7255"/>
      <c r="P7255" s="29"/>
      <c r="R7255"/>
    </row>
    <row r="7256" spans="15:18" x14ac:dyDescent="0.25">
      <c r="O7256"/>
      <c r="P7256" s="29"/>
      <c r="R7256"/>
    </row>
    <row r="7257" spans="15:18" x14ac:dyDescent="0.25">
      <c r="O7257"/>
      <c r="P7257" s="29"/>
      <c r="R7257"/>
    </row>
    <row r="7258" spans="15:18" x14ac:dyDescent="0.25">
      <c r="O7258"/>
      <c r="P7258" s="29"/>
      <c r="R7258"/>
    </row>
    <row r="7259" spans="15:18" x14ac:dyDescent="0.25">
      <c r="O7259"/>
      <c r="P7259" s="29"/>
      <c r="R7259"/>
    </row>
    <row r="7260" spans="15:18" x14ac:dyDescent="0.25">
      <c r="O7260"/>
      <c r="P7260" s="29"/>
      <c r="R7260"/>
    </row>
    <row r="7261" spans="15:18" x14ac:dyDescent="0.25">
      <c r="O7261"/>
      <c r="P7261" s="29"/>
      <c r="R7261"/>
    </row>
    <row r="7262" spans="15:18" x14ac:dyDescent="0.25">
      <c r="O7262"/>
      <c r="P7262" s="29"/>
      <c r="R7262"/>
    </row>
    <row r="7263" spans="15:18" x14ac:dyDescent="0.25">
      <c r="O7263"/>
      <c r="P7263" s="29"/>
      <c r="R7263"/>
    </row>
    <row r="7264" spans="15:18" x14ac:dyDescent="0.25">
      <c r="O7264"/>
      <c r="P7264" s="29"/>
      <c r="R7264"/>
    </row>
    <row r="7265" spans="15:18" x14ac:dyDescent="0.25">
      <c r="O7265"/>
      <c r="P7265" s="29"/>
      <c r="R7265"/>
    </row>
    <row r="7266" spans="15:18" x14ac:dyDescent="0.25">
      <c r="O7266"/>
      <c r="P7266" s="29"/>
      <c r="R7266"/>
    </row>
    <row r="7267" spans="15:18" x14ac:dyDescent="0.25">
      <c r="O7267"/>
      <c r="P7267" s="29"/>
      <c r="R7267"/>
    </row>
    <row r="7268" spans="15:18" x14ac:dyDescent="0.25">
      <c r="O7268"/>
      <c r="P7268" s="29"/>
      <c r="R7268"/>
    </row>
    <row r="7269" spans="15:18" x14ac:dyDescent="0.25">
      <c r="O7269"/>
      <c r="P7269" s="29"/>
      <c r="R7269"/>
    </row>
    <row r="7270" spans="15:18" x14ac:dyDescent="0.25">
      <c r="O7270"/>
      <c r="P7270" s="29"/>
      <c r="R7270"/>
    </row>
    <row r="7271" spans="15:18" x14ac:dyDescent="0.25">
      <c r="O7271"/>
      <c r="P7271" s="29"/>
      <c r="R7271"/>
    </row>
    <row r="7272" spans="15:18" x14ac:dyDescent="0.25">
      <c r="O7272"/>
      <c r="P7272" s="29"/>
      <c r="R7272"/>
    </row>
    <row r="7273" spans="15:18" x14ac:dyDescent="0.25">
      <c r="O7273"/>
      <c r="P7273" s="29"/>
      <c r="R7273"/>
    </row>
    <row r="7274" spans="15:18" x14ac:dyDescent="0.25">
      <c r="O7274"/>
      <c r="P7274" s="29"/>
      <c r="R7274"/>
    </row>
    <row r="7275" spans="15:18" x14ac:dyDescent="0.25">
      <c r="O7275"/>
      <c r="P7275" s="29"/>
      <c r="R7275"/>
    </row>
    <row r="7276" spans="15:18" x14ac:dyDescent="0.25">
      <c r="O7276"/>
      <c r="P7276" s="29"/>
      <c r="R7276"/>
    </row>
    <row r="7277" spans="15:18" x14ac:dyDescent="0.25">
      <c r="O7277"/>
      <c r="P7277" s="29"/>
      <c r="R7277"/>
    </row>
    <row r="7278" spans="15:18" x14ac:dyDescent="0.25">
      <c r="O7278"/>
      <c r="P7278" s="29"/>
      <c r="R7278"/>
    </row>
    <row r="7279" spans="15:18" x14ac:dyDescent="0.25">
      <c r="O7279"/>
      <c r="P7279" s="29"/>
      <c r="R7279"/>
    </row>
    <row r="7280" spans="15:18" x14ac:dyDescent="0.25">
      <c r="O7280"/>
      <c r="P7280" s="29"/>
      <c r="R7280"/>
    </row>
    <row r="7281" spans="15:18" x14ac:dyDescent="0.25">
      <c r="O7281"/>
      <c r="P7281" s="29"/>
      <c r="R7281"/>
    </row>
    <row r="7282" spans="15:18" x14ac:dyDescent="0.25">
      <c r="O7282"/>
      <c r="P7282" s="29"/>
      <c r="R7282"/>
    </row>
    <row r="7283" spans="15:18" x14ac:dyDescent="0.25">
      <c r="O7283"/>
      <c r="P7283" s="29"/>
      <c r="R7283"/>
    </row>
    <row r="7284" spans="15:18" x14ac:dyDescent="0.25">
      <c r="O7284"/>
      <c r="P7284" s="29"/>
      <c r="R7284"/>
    </row>
    <row r="7285" spans="15:18" x14ac:dyDescent="0.25">
      <c r="O7285"/>
      <c r="P7285" s="29"/>
      <c r="R7285"/>
    </row>
    <row r="7286" spans="15:18" x14ac:dyDescent="0.25">
      <c r="O7286"/>
      <c r="P7286" s="29"/>
      <c r="R7286"/>
    </row>
    <row r="7287" spans="15:18" x14ac:dyDescent="0.25">
      <c r="O7287"/>
      <c r="P7287" s="29"/>
      <c r="R7287"/>
    </row>
    <row r="7288" spans="15:18" x14ac:dyDescent="0.25">
      <c r="O7288"/>
      <c r="P7288" s="29"/>
      <c r="R7288"/>
    </row>
    <row r="7289" spans="15:18" x14ac:dyDescent="0.25">
      <c r="O7289"/>
      <c r="P7289" s="29"/>
      <c r="R7289"/>
    </row>
    <row r="7290" spans="15:18" x14ac:dyDescent="0.25">
      <c r="O7290"/>
      <c r="P7290" s="29"/>
      <c r="R7290"/>
    </row>
    <row r="7291" spans="15:18" x14ac:dyDescent="0.25">
      <c r="O7291"/>
      <c r="P7291" s="29"/>
      <c r="R7291"/>
    </row>
    <row r="7292" spans="15:18" x14ac:dyDescent="0.25">
      <c r="O7292"/>
      <c r="P7292" s="29"/>
      <c r="R7292"/>
    </row>
    <row r="7293" spans="15:18" x14ac:dyDescent="0.25">
      <c r="O7293"/>
      <c r="P7293" s="29"/>
      <c r="R7293"/>
    </row>
    <row r="7294" spans="15:18" x14ac:dyDescent="0.25">
      <c r="O7294"/>
      <c r="P7294" s="29"/>
      <c r="R7294"/>
    </row>
    <row r="7295" spans="15:18" x14ac:dyDescent="0.25">
      <c r="O7295"/>
      <c r="P7295" s="29"/>
      <c r="R7295"/>
    </row>
    <row r="7296" spans="15:18" x14ac:dyDescent="0.25">
      <c r="O7296"/>
      <c r="P7296" s="29"/>
      <c r="R7296"/>
    </row>
    <row r="7297" spans="15:18" x14ac:dyDescent="0.25">
      <c r="O7297"/>
      <c r="P7297" s="29"/>
      <c r="R7297"/>
    </row>
    <row r="7298" spans="15:18" x14ac:dyDescent="0.25">
      <c r="O7298"/>
      <c r="P7298" s="29"/>
      <c r="R7298"/>
    </row>
    <row r="7299" spans="15:18" x14ac:dyDescent="0.25">
      <c r="O7299"/>
      <c r="P7299" s="29"/>
      <c r="R7299"/>
    </row>
    <row r="7300" spans="15:18" x14ac:dyDescent="0.25">
      <c r="O7300"/>
      <c r="P7300" s="29"/>
      <c r="R7300"/>
    </row>
    <row r="7301" spans="15:18" x14ac:dyDescent="0.25">
      <c r="O7301"/>
      <c r="P7301" s="29"/>
      <c r="R7301"/>
    </row>
    <row r="7302" spans="15:18" x14ac:dyDescent="0.25">
      <c r="O7302"/>
      <c r="P7302" s="29"/>
      <c r="R7302"/>
    </row>
    <row r="7303" spans="15:18" x14ac:dyDescent="0.25">
      <c r="O7303"/>
      <c r="P7303" s="29"/>
      <c r="R7303"/>
    </row>
    <row r="7304" spans="15:18" x14ac:dyDescent="0.25">
      <c r="O7304"/>
      <c r="P7304" s="29"/>
      <c r="R7304"/>
    </row>
    <row r="7305" spans="15:18" x14ac:dyDescent="0.25">
      <c r="O7305"/>
      <c r="P7305" s="29"/>
      <c r="R7305"/>
    </row>
    <row r="7306" spans="15:18" x14ac:dyDescent="0.25">
      <c r="O7306"/>
      <c r="P7306" s="29"/>
      <c r="R7306"/>
    </row>
    <row r="7307" spans="15:18" x14ac:dyDescent="0.25">
      <c r="O7307"/>
      <c r="P7307" s="29"/>
      <c r="R7307"/>
    </row>
    <row r="7308" spans="15:18" x14ac:dyDescent="0.25">
      <c r="O7308"/>
      <c r="P7308" s="29"/>
      <c r="R7308"/>
    </row>
    <row r="7309" spans="15:18" x14ac:dyDescent="0.25">
      <c r="O7309"/>
      <c r="P7309" s="29"/>
      <c r="R7309"/>
    </row>
    <row r="7310" spans="15:18" x14ac:dyDescent="0.25">
      <c r="O7310"/>
      <c r="P7310" s="29"/>
      <c r="R7310"/>
    </row>
    <row r="7311" spans="15:18" x14ac:dyDescent="0.25">
      <c r="O7311"/>
      <c r="P7311" s="29"/>
      <c r="R7311"/>
    </row>
    <row r="7312" spans="15:18" x14ac:dyDescent="0.25">
      <c r="O7312"/>
      <c r="P7312" s="29"/>
      <c r="R7312"/>
    </row>
    <row r="7313" spans="15:18" x14ac:dyDescent="0.25">
      <c r="O7313"/>
      <c r="P7313" s="29"/>
      <c r="R7313"/>
    </row>
    <row r="7314" spans="15:18" x14ac:dyDescent="0.25">
      <c r="O7314"/>
      <c r="P7314" s="29"/>
      <c r="R7314"/>
    </row>
    <row r="7315" spans="15:18" x14ac:dyDescent="0.25">
      <c r="O7315"/>
      <c r="P7315" s="29"/>
      <c r="R7315"/>
    </row>
    <row r="7316" spans="15:18" x14ac:dyDescent="0.25">
      <c r="O7316"/>
      <c r="P7316" s="29"/>
      <c r="R7316"/>
    </row>
    <row r="7317" spans="15:18" x14ac:dyDescent="0.25">
      <c r="O7317"/>
      <c r="P7317" s="29"/>
      <c r="R7317"/>
    </row>
    <row r="7318" spans="15:18" x14ac:dyDescent="0.25">
      <c r="O7318"/>
      <c r="P7318" s="29"/>
      <c r="R7318"/>
    </row>
    <row r="7319" spans="15:18" x14ac:dyDescent="0.25">
      <c r="O7319"/>
      <c r="P7319" s="29"/>
      <c r="R7319"/>
    </row>
    <row r="7320" spans="15:18" x14ac:dyDescent="0.25">
      <c r="O7320"/>
      <c r="P7320" s="29"/>
      <c r="R7320"/>
    </row>
    <row r="7321" spans="15:18" x14ac:dyDescent="0.25">
      <c r="O7321"/>
      <c r="P7321" s="29"/>
      <c r="R7321"/>
    </row>
    <row r="7322" spans="15:18" x14ac:dyDescent="0.25">
      <c r="O7322"/>
      <c r="P7322" s="29"/>
      <c r="R7322"/>
    </row>
    <row r="7323" spans="15:18" x14ac:dyDescent="0.25">
      <c r="O7323"/>
      <c r="P7323" s="29"/>
      <c r="R7323"/>
    </row>
    <row r="7324" spans="15:18" x14ac:dyDescent="0.25">
      <c r="O7324"/>
      <c r="P7324" s="29"/>
      <c r="R7324"/>
    </row>
    <row r="7325" spans="15:18" x14ac:dyDescent="0.25">
      <c r="O7325"/>
      <c r="P7325" s="29"/>
      <c r="R7325"/>
    </row>
    <row r="7326" spans="15:18" x14ac:dyDescent="0.25">
      <c r="O7326"/>
      <c r="P7326" s="29"/>
      <c r="R7326"/>
    </row>
    <row r="7327" spans="15:18" x14ac:dyDescent="0.25">
      <c r="O7327"/>
      <c r="P7327" s="29"/>
      <c r="R7327"/>
    </row>
    <row r="7328" spans="15:18" x14ac:dyDescent="0.25">
      <c r="O7328"/>
      <c r="P7328" s="29"/>
      <c r="R7328"/>
    </row>
    <row r="7329" spans="15:18" x14ac:dyDescent="0.25">
      <c r="O7329"/>
      <c r="P7329" s="29"/>
      <c r="R7329"/>
    </row>
    <row r="7330" spans="15:18" x14ac:dyDescent="0.25">
      <c r="O7330"/>
      <c r="P7330" s="29"/>
      <c r="R7330"/>
    </row>
    <row r="7331" spans="15:18" x14ac:dyDescent="0.25">
      <c r="O7331"/>
      <c r="P7331" s="29"/>
      <c r="R7331"/>
    </row>
    <row r="7332" spans="15:18" x14ac:dyDescent="0.25">
      <c r="O7332"/>
      <c r="P7332" s="29"/>
      <c r="R7332"/>
    </row>
    <row r="7333" spans="15:18" x14ac:dyDescent="0.25">
      <c r="O7333"/>
      <c r="P7333" s="29"/>
      <c r="R7333"/>
    </row>
    <row r="7334" spans="15:18" x14ac:dyDescent="0.25">
      <c r="O7334"/>
      <c r="P7334" s="29"/>
      <c r="R7334"/>
    </row>
    <row r="7335" spans="15:18" x14ac:dyDescent="0.25">
      <c r="O7335"/>
      <c r="P7335" s="29"/>
      <c r="R7335"/>
    </row>
    <row r="7336" spans="15:18" x14ac:dyDescent="0.25">
      <c r="O7336"/>
      <c r="P7336" s="29"/>
      <c r="R7336"/>
    </row>
    <row r="7337" spans="15:18" x14ac:dyDescent="0.25">
      <c r="O7337"/>
      <c r="P7337" s="29"/>
      <c r="R7337"/>
    </row>
    <row r="7338" spans="15:18" x14ac:dyDescent="0.25">
      <c r="O7338"/>
      <c r="P7338" s="29"/>
      <c r="R7338"/>
    </row>
    <row r="7339" spans="15:18" x14ac:dyDescent="0.25">
      <c r="O7339"/>
      <c r="P7339" s="29"/>
      <c r="R7339"/>
    </row>
    <row r="7340" spans="15:18" x14ac:dyDescent="0.25">
      <c r="O7340"/>
      <c r="P7340" s="29"/>
      <c r="R7340"/>
    </row>
    <row r="7341" spans="15:18" x14ac:dyDescent="0.25">
      <c r="O7341"/>
      <c r="P7341" s="29"/>
      <c r="R7341"/>
    </row>
    <row r="7342" spans="15:18" x14ac:dyDescent="0.25">
      <c r="O7342"/>
      <c r="P7342" s="29"/>
      <c r="R7342"/>
    </row>
    <row r="7343" spans="15:18" x14ac:dyDescent="0.25">
      <c r="O7343"/>
      <c r="P7343" s="29"/>
      <c r="R7343"/>
    </row>
    <row r="7344" spans="15:18" x14ac:dyDescent="0.25">
      <c r="O7344"/>
      <c r="P7344" s="29"/>
      <c r="R7344"/>
    </row>
    <row r="7345" spans="15:18" x14ac:dyDescent="0.25">
      <c r="O7345"/>
      <c r="P7345" s="29"/>
      <c r="R7345"/>
    </row>
    <row r="7346" spans="15:18" x14ac:dyDescent="0.25">
      <c r="O7346"/>
      <c r="P7346" s="29"/>
      <c r="R7346"/>
    </row>
    <row r="7347" spans="15:18" x14ac:dyDescent="0.25">
      <c r="O7347"/>
      <c r="P7347" s="29"/>
      <c r="R7347"/>
    </row>
    <row r="7348" spans="15:18" x14ac:dyDescent="0.25">
      <c r="O7348"/>
      <c r="P7348" s="29"/>
      <c r="R7348"/>
    </row>
    <row r="7349" spans="15:18" x14ac:dyDescent="0.25">
      <c r="O7349"/>
      <c r="P7349" s="29"/>
      <c r="R7349"/>
    </row>
    <row r="7350" spans="15:18" x14ac:dyDescent="0.25">
      <c r="O7350"/>
      <c r="P7350" s="29"/>
      <c r="R7350"/>
    </row>
    <row r="7351" spans="15:18" x14ac:dyDescent="0.25">
      <c r="O7351"/>
      <c r="P7351" s="29"/>
      <c r="R7351"/>
    </row>
    <row r="7352" spans="15:18" x14ac:dyDescent="0.25">
      <c r="O7352"/>
      <c r="P7352" s="29"/>
      <c r="R7352"/>
    </row>
    <row r="7353" spans="15:18" x14ac:dyDescent="0.25">
      <c r="O7353"/>
      <c r="P7353" s="29"/>
      <c r="R7353"/>
    </row>
    <row r="7354" spans="15:18" x14ac:dyDescent="0.25">
      <c r="O7354"/>
      <c r="P7354" s="29"/>
      <c r="R7354"/>
    </row>
    <row r="7355" spans="15:18" x14ac:dyDescent="0.25">
      <c r="O7355"/>
      <c r="P7355" s="29"/>
      <c r="R7355"/>
    </row>
    <row r="7356" spans="15:18" x14ac:dyDescent="0.25">
      <c r="O7356"/>
      <c r="P7356" s="29"/>
      <c r="R7356"/>
    </row>
    <row r="7357" spans="15:18" x14ac:dyDescent="0.25">
      <c r="O7357"/>
      <c r="P7357" s="29"/>
      <c r="R7357"/>
    </row>
    <row r="7358" spans="15:18" x14ac:dyDescent="0.25">
      <c r="O7358"/>
      <c r="P7358" s="29"/>
      <c r="R7358"/>
    </row>
    <row r="7359" spans="15:18" x14ac:dyDescent="0.25">
      <c r="O7359"/>
      <c r="P7359" s="29"/>
      <c r="R7359"/>
    </row>
    <row r="7360" spans="15:18" x14ac:dyDescent="0.25">
      <c r="O7360"/>
      <c r="P7360" s="29"/>
      <c r="R7360"/>
    </row>
    <row r="7361" spans="15:18" x14ac:dyDescent="0.25">
      <c r="O7361"/>
      <c r="P7361" s="29"/>
      <c r="R7361"/>
    </row>
    <row r="7362" spans="15:18" x14ac:dyDescent="0.25">
      <c r="O7362"/>
      <c r="P7362" s="29"/>
      <c r="R7362"/>
    </row>
    <row r="7363" spans="15:18" x14ac:dyDescent="0.25">
      <c r="O7363"/>
      <c r="P7363" s="29"/>
      <c r="R7363"/>
    </row>
    <row r="7364" spans="15:18" x14ac:dyDescent="0.25">
      <c r="O7364"/>
      <c r="P7364" s="29"/>
      <c r="R7364"/>
    </row>
    <row r="7365" spans="15:18" x14ac:dyDescent="0.25">
      <c r="O7365"/>
      <c r="P7365" s="29"/>
      <c r="R7365"/>
    </row>
    <row r="7366" spans="15:18" x14ac:dyDescent="0.25">
      <c r="O7366"/>
      <c r="P7366" s="29"/>
      <c r="R7366"/>
    </row>
    <row r="7367" spans="15:18" x14ac:dyDescent="0.25">
      <c r="O7367"/>
      <c r="P7367" s="29"/>
      <c r="R7367"/>
    </row>
    <row r="7368" spans="15:18" x14ac:dyDescent="0.25">
      <c r="O7368"/>
      <c r="P7368" s="29"/>
      <c r="R7368"/>
    </row>
    <row r="7369" spans="15:18" x14ac:dyDescent="0.25">
      <c r="O7369"/>
      <c r="P7369" s="29"/>
      <c r="R7369"/>
    </row>
    <row r="7370" spans="15:18" x14ac:dyDescent="0.25">
      <c r="O7370"/>
      <c r="P7370" s="29"/>
      <c r="R7370"/>
    </row>
    <row r="7371" spans="15:18" x14ac:dyDescent="0.25">
      <c r="O7371"/>
      <c r="P7371" s="29"/>
      <c r="R7371"/>
    </row>
    <row r="7372" spans="15:18" x14ac:dyDescent="0.25">
      <c r="O7372"/>
      <c r="P7372" s="29"/>
      <c r="R7372"/>
    </row>
    <row r="7373" spans="15:18" x14ac:dyDescent="0.25">
      <c r="O7373"/>
      <c r="P7373" s="29"/>
      <c r="R7373"/>
    </row>
    <row r="7374" spans="15:18" x14ac:dyDescent="0.25">
      <c r="O7374"/>
      <c r="P7374" s="29"/>
      <c r="R7374"/>
    </row>
    <row r="7375" spans="15:18" x14ac:dyDescent="0.25">
      <c r="O7375"/>
      <c r="P7375" s="29"/>
      <c r="R7375"/>
    </row>
    <row r="7376" spans="15:18" x14ac:dyDescent="0.25">
      <c r="O7376"/>
      <c r="P7376" s="29"/>
      <c r="R7376"/>
    </row>
    <row r="7377" spans="15:18" x14ac:dyDescent="0.25">
      <c r="O7377"/>
      <c r="P7377" s="29"/>
      <c r="R7377"/>
    </row>
    <row r="7378" spans="15:18" x14ac:dyDescent="0.25">
      <c r="O7378"/>
      <c r="P7378" s="29"/>
      <c r="R7378"/>
    </row>
    <row r="7379" spans="15:18" x14ac:dyDescent="0.25">
      <c r="O7379"/>
      <c r="P7379" s="29"/>
      <c r="R7379"/>
    </row>
    <row r="7380" spans="15:18" x14ac:dyDescent="0.25">
      <c r="O7380"/>
      <c r="P7380" s="29"/>
      <c r="R7380"/>
    </row>
    <row r="7381" spans="15:18" x14ac:dyDescent="0.25">
      <c r="O7381"/>
      <c r="P7381" s="29"/>
      <c r="R7381"/>
    </row>
    <row r="7382" spans="15:18" x14ac:dyDescent="0.25">
      <c r="O7382"/>
      <c r="P7382" s="29"/>
      <c r="R7382"/>
    </row>
    <row r="7383" spans="15:18" x14ac:dyDescent="0.25">
      <c r="O7383"/>
      <c r="P7383" s="29"/>
      <c r="R7383"/>
    </row>
    <row r="7384" spans="15:18" x14ac:dyDescent="0.25">
      <c r="O7384"/>
      <c r="P7384" s="29"/>
      <c r="R7384"/>
    </row>
    <row r="7385" spans="15:18" x14ac:dyDescent="0.25">
      <c r="O7385"/>
      <c r="P7385" s="29"/>
      <c r="R7385"/>
    </row>
    <row r="7386" spans="15:18" x14ac:dyDescent="0.25">
      <c r="O7386"/>
      <c r="P7386" s="29"/>
      <c r="R7386"/>
    </row>
    <row r="7387" spans="15:18" x14ac:dyDescent="0.25">
      <c r="O7387"/>
      <c r="P7387" s="29"/>
      <c r="R7387"/>
    </row>
    <row r="7388" spans="15:18" x14ac:dyDescent="0.25">
      <c r="O7388"/>
      <c r="P7388" s="29"/>
      <c r="R7388"/>
    </row>
    <row r="7389" spans="15:18" x14ac:dyDescent="0.25">
      <c r="O7389"/>
      <c r="P7389" s="29"/>
      <c r="R7389"/>
    </row>
    <row r="7390" spans="15:18" x14ac:dyDescent="0.25">
      <c r="O7390"/>
      <c r="P7390" s="29"/>
      <c r="R7390"/>
    </row>
    <row r="7391" spans="15:18" x14ac:dyDescent="0.25">
      <c r="O7391"/>
      <c r="P7391" s="29"/>
      <c r="R7391"/>
    </row>
    <row r="7392" spans="15:18" x14ac:dyDescent="0.25">
      <c r="O7392"/>
      <c r="P7392" s="29"/>
      <c r="R7392"/>
    </row>
    <row r="7393" spans="15:18" x14ac:dyDescent="0.25">
      <c r="O7393"/>
      <c r="P7393" s="29"/>
      <c r="R7393"/>
    </row>
    <row r="7394" spans="15:18" x14ac:dyDescent="0.25">
      <c r="O7394"/>
      <c r="P7394" s="29"/>
      <c r="R7394"/>
    </row>
    <row r="7395" spans="15:18" x14ac:dyDescent="0.25">
      <c r="O7395"/>
      <c r="P7395" s="29"/>
      <c r="R7395"/>
    </row>
    <row r="7396" spans="15:18" x14ac:dyDescent="0.25">
      <c r="O7396"/>
      <c r="P7396" s="29"/>
      <c r="R7396"/>
    </row>
    <row r="7397" spans="15:18" x14ac:dyDescent="0.25">
      <c r="O7397"/>
      <c r="P7397" s="29"/>
      <c r="R7397"/>
    </row>
    <row r="7398" spans="15:18" x14ac:dyDescent="0.25">
      <c r="O7398"/>
      <c r="P7398" s="29"/>
      <c r="R7398"/>
    </row>
    <row r="7399" spans="15:18" x14ac:dyDescent="0.25">
      <c r="O7399"/>
      <c r="P7399" s="29"/>
      <c r="R7399"/>
    </row>
    <row r="7400" spans="15:18" x14ac:dyDescent="0.25">
      <c r="O7400"/>
      <c r="P7400" s="29"/>
      <c r="R7400"/>
    </row>
    <row r="7401" spans="15:18" x14ac:dyDescent="0.25">
      <c r="O7401"/>
      <c r="P7401" s="29"/>
      <c r="R7401"/>
    </row>
    <row r="7402" spans="15:18" x14ac:dyDescent="0.25">
      <c r="O7402"/>
      <c r="P7402" s="29"/>
      <c r="R7402"/>
    </row>
    <row r="7403" spans="15:18" x14ac:dyDescent="0.25">
      <c r="O7403"/>
      <c r="P7403" s="29"/>
      <c r="R7403"/>
    </row>
    <row r="7404" spans="15:18" x14ac:dyDescent="0.25">
      <c r="O7404"/>
      <c r="P7404" s="29"/>
      <c r="R7404"/>
    </row>
    <row r="7405" spans="15:18" x14ac:dyDescent="0.25">
      <c r="O7405"/>
      <c r="P7405" s="29"/>
      <c r="R7405"/>
    </row>
    <row r="7406" spans="15:18" x14ac:dyDescent="0.25">
      <c r="O7406"/>
      <c r="P7406" s="29"/>
      <c r="R7406"/>
    </row>
    <row r="7407" spans="15:18" x14ac:dyDescent="0.25">
      <c r="O7407"/>
      <c r="P7407" s="29"/>
      <c r="R7407"/>
    </row>
    <row r="7408" spans="15:18" x14ac:dyDescent="0.25">
      <c r="O7408"/>
      <c r="P7408" s="29"/>
      <c r="R7408"/>
    </row>
    <row r="7409" spans="15:18" x14ac:dyDescent="0.25">
      <c r="O7409"/>
      <c r="P7409" s="29"/>
      <c r="R7409"/>
    </row>
    <row r="7410" spans="15:18" x14ac:dyDescent="0.25">
      <c r="O7410"/>
      <c r="P7410" s="29"/>
      <c r="R7410"/>
    </row>
    <row r="7411" spans="15:18" x14ac:dyDescent="0.25">
      <c r="O7411"/>
      <c r="P7411" s="29"/>
      <c r="R7411"/>
    </row>
    <row r="7412" spans="15:18" x14ac:dyDescent="0.25">
      <c r="O7412"/>
      <c r="P7412" s="29"/>
      <c r="R7412"/>
    </row>
    <row r="7413" spans="15:18" x14ac:dyDescent="0.25">
      <c r="O7413"/>
      <c r="P7413" s="29"/>
      <c r="R7413"/>
    </row>
    <row r="7414" spans="15:18" x14ac:dyDescent="0.25">
      <c r="O7414"/>
      <c r="P7414" s="29"/>
      <c r="R7414"/>
    </row>
    <row r="7415" spans="15:18" x14ac:dyDescent="0.25">
      <c r="O7415"/>
      <c r="P7415" s="29"/>
      <c r="R7415"/>
    </row>
    <row r="7416" spans="15:18" x14ac:dyDescent="0.25">
      <c r="O7416"/>
      <c r="P7416" s="29"/>
      <c r="R7416"/>
    </row>
    <row r="7417" spans="15:18" x14ac:dyDescent="0.25">
      <c r="O7417"/>
      <c r="P7417" s="29"/>
      <c r="R7417"/>
    </row>
    <row r="7418" spans="15:18" x14ac:dyDescent="0.25">
      <c r="O7418"/>
      <c r="P7418" s="29"/>
      <c r="R7418"/>
    </row>
    <row r="7419" spans="15:18" x14ac:dyDescent="0.25">
      <c r="O7419"/>
      <c r="P7419" s="29"/>
      <c r="R7419"/>
    </row>
    <row r="7420" spans="15:18" x14ac:dyDescent="0.25">
      <c r="O7420"/>
      <c r="P7420" s="29"/>
      <c r="R7420"/>
    </row>
    <row r="7421" spans="15:18" x14ac:dyDescent="0.25">
      <c r="O7421"/>
      <c r="P7421" s="29"/>
      <c r="R7421"/>
    </row>
    <row r="7422" spans="15:18" x14ac:dyDescent="0.25">
      <c r="O7422"/>
      <c r="P7422" s="29"/>
      <c r="R7422"/>
    </row>
    <row r="7423" spans="15:18" x14ac:dyDescent="0.25">
      <c r="O7423"/>
      <c r="P7423" s="29"/>
      <c r="R7423"/>
    </row>
    <row r="7424" spans="15:18" x14ac:dyDescent="0.25">
      <c r="O7424"/>
      <c r="P7424" s="29"/>
      <c r="R7424"/>
    </row>
    <row r="7425" spans="15:18" x14ac:dyDescent="0.25">
      <c r="O7425"/>
      <c r="P7425" s="29"/>
      <c r="R7425"/>
    </row>
    <row r="7426" spans="15:18" x14ac:dyDescent="0.25">
      <c r="O7426"/>
      <c r="P7426" s="29"/>
      <c r="R7426"/>
    </row>
    <row r="7427" spans="15:18" x14ac:dyDescent="0.25">
      <c r="O7427"/>
      <c r="P7427" s="29"/>
      <c r="R7427"/>
    </row>
    <row r="7428" spans="15:18" x14ac:dyDescent="0.25">
      <c r="O7428"/>
      <c r="P7428" s="29"/>
      <c r="R7428"/>
    </row>
    <row r="7429" spans="15:18" x14ac:dyDescent="0.25">
      <c r="O7429"/>
      <c r="P7429" s="29"/>
      <c r="R7429"/>
    </row>
    <row r="7430" spans="15:18" x14ac:dyDescent="0.25">
      <c r="O7430"/>
      <c r="P7430" s="29"/>
      <c r="R7430"/>
    </row>
    <row r="7431" spans="15:18" x14ac:dyDescent="0.25">
      <c r="O7431"/>
      <c r="P7431" s="29"/>
      <c r="R7431"/>
    </row>
    <row r="7432" spans="15:18" x14ac:dyDescent="0.25">
      <c r="O7432"/>
      <c r="P7432" s="29"/>
      <c r="R7432"/>
    </row>
    <row r="7433" spans="15:18" x14ac:dyDescent="0.25">
      <c r="O7433"/>
      <c r="P7433" s="29"/>
      <c r="R7433"/>
    </row>
    <row r="7434" spans="15:18" x14ac:dyDescent="0.25">
      <c r="O7434"/>
      <c r="P7434" s="29"/>
      <c r="R7434"/>
    </row>
    <row r="7435" spans="15:18" x14ac:dyDescent="0.25">
      <c r="O7435"/>
      <c r="P7435" s="29"/>
      <c r="R7435"/>
    </row>
    <row r="7436" spans="15:18" x14ac:dyDescent="0.25">
      <c r="O7436"/>
      <c r="P7436" s="29"/>
      <c r="R7436"/>
    </row>
    <row r="7437" spans="15:18" x14ac:dyDescent="0.25">
      <c r="O7437"/>
      <c r="P7437" s="29"/>
      <c r="R7437"/>
    </row>
    <row r="7438" spans="15:18" x14ac:dyDescent="0.25">
      <c r="O7438"/>
      <c r="P7438" s="29"/>
      <c r="R7438"/>
    </row>
    <row r="7439" spans="15:18" x14ac:dyDescent="0.25">
      <c r="O7439"/>
      <c r="P7439" s="29"/>
      <c r="R7439"/>
    </row>
    <row r="7440" spans="15:18" x14ac:dyDescent="0.25">
      <c r="O7440"/>
      <c r="P7440" s="29"/>
      <c r="R7440"/>
    </row>
    <row r="7441" spans="15:18" x14ac:dyDescent="0.25">
      <c r="O7441"/>
      <c r="P7441" s="29"/>
      <c r="R7441"/>
    </row>
    <row r="7442" spans="15:18" x14ac:dyDescent="0.25">
      <c r="O7442"/>
      <c r="P7442" s="29"/>
      <c r="R7442"/>
    </row>
    <row r="7443" spans="15:18" x14ac:dyDescent="0.25">
      <c r="O7443"/>
      <c r="P7443" s="29"/>
      <c r="R7443"/>
    </row>
    <row r="7444" spans="15:18" x14ac:dyDescent="0.25">
      <c r="O7444"/>
      <c r="P7444" s="29"/>
      <c r="R7444"/>
    </row>
    <row r="7445" spans="15:18" x14ac:dyDescent="0.25">
      <c r="O7445"/>
      <c r="P7445" s="29"/>
      <c r="R7445"/>
    </row>
    <row r="7446" spans="15:18" x14ac:dyDescent="0.25">
      <c r="O7446"/>
      <c r="P7446" s="29"/>
      <c r="R7446"/>
    </row>
    <row r="7447" spans="15:18" x14ac:dyDescent="0.25">
      <c r="O7447"/>
      <c r="P7447" s="29"/>
      <c r="R7447"/>
    </row>
    <row r="7448" spans="15:18" x14ac:dyDescent="0.25">
      <c r="O7448"/>
      <c r="P7448" s="29"/>
      <c r="R7448"/>
    </row>
    <row r="7449" spans="15:18" x14ac:dyDescent="0.25">
      <c r="O7449"/>
      <c r="P7449" s="29"/>
      <c r="R7449"/>
    </row>
    <row r="7450" spans="15:18" x14ac:dyDescent="0.25">
      <c r="O7450"/>
      <c r="P7450" s="29"/>
      <c r="R7450"/>
    </row>
    <row r="7451" spans="15:18" x14ac:dyDescent="0.25">
      <c r="O7451"/>
      <c r="P7451" s="29"/>
      <c r="R7451"/>
    </row>
    <row r="7452" spans="15:18" x14ac:dyDescent="0.25">
      <c r="O7452"/>
      <c r="P7452" s="29"/>
      <c r="R7452"/>
    </row>
    <row r="7453" spans="15:18" x14ac:dyDescent="0.25">
      <c r="O7453"/>
      <c r="P7453" s="29"/>
      <c r="R7453"/>
    </row>
    <row r="7454" spans="15:18" x14ac:dyDescent="0.25">
      <c r="O7454"/>
      <c r="P7454" s="29"/>
      <c r="R7454"/>
    </row>
    <row r="7455" spans="15:18" x14ac:dyDescent="0.25">
      <c r="O7455"/>
      <c r="P7455" s="29"/>
      <c r="R7455"/>
    </row>
    <row r="7456" spans="15:18" x14ac:dyDescent="0.25">
      <c r="O7456"/>
      <c r="P7456" s="29"/>
      <c r="R7456"/>
    </row>
    <row r="7457" spans="15:18" x14ac:dyDescent="0.25">
      <c r="O7457"/>
      <c r="P7457" s="29"/>
      <c r="R7457"/>
    </row>
    <row r="7458" spans="15:18" x14ac:dyDescent="0.25">
      <c r="O7458"/>
      <c r="P7458" s="29"/>
      <c r="R7458"/>
    </row>
    <row r="7459" spans="15:18" x14ac:dyDescent="0.25">
      <c r="O7459"/>
      <c r="P7459" s="29"/>
      <c r="R7459"/>
    </row>
    <row r="7460" spans="15:18" x14ac:dyDescent="0.25">
      <c r="O7460"/>
      <c r="P7460" s="29"/>
      <c r="R7460"/>
    </row>
    <row r="7461" spans="15:18" x14ac:dyDescent="0.25">
      <c r="O7461"/>
      <c r="P7461" s="29"/>
      <c r="R7461"/>
    </row>
    <row r="7462" spans="15:18" x14ac:dyDescent="0.25">
      <c r="O7462"/>
      <c r="P7462" s="29"/>
      <c r="R7462"/>
    </row>
    <row r="7463" spans="15:18" x14ac:dyDescent="0.25">
      <c r="O7463"/>
      <c r="P7463" s="29"/>
      <c r="R7463"/>
    </row>
    <row r="7464" spans="15:18" x14ac:dyDescent="0.25">
      <c r="O7464"/>
      <c r="P7464" s="29"/>
      <c r="R7464"/>
    </row>
    <row r="7465" spans="15:18" x14ac:dyDescent="0.25">
      <c r="O7465"/>
      <c r="P7465" s="29"/>
      <c r="R7465"/>
    </row>
    <row r="7466" spans="15:18" x14ac:dyDescent="0.25">
      <c r="O7466"/>
      <c r="P7466" s="29"/>
      <c r="R7466"/>
    </row>
    <row r="7467" spans="15:18" x14ac:dyDescent="0.25">
      <c r="O7467"/>
      <c r="P7467" s="29"/>
      <c r="R7467"/>
    </row>
    <row r="7468" spans="15:18" x14ac:dyDescent="0.25">
      <c r="O7468"/>
      <c r="P7468" s="29"/>
      <c r="R7468"/>
    </row>
    <row r="7469" spans="15:18" x14ac:dyDescent="0.25">
      <c r="O7469"/>
      <c r="P7469" s="29"/>
      <c r="R7469"/>
    </row>
    <row r="7470" spans="15:18" x14ac:dyDescent="0.25">
      <c r="O7470"/>
      <c r="P7470" s="29"/>
      <c r="R7470"/>
    </row>
    <row r="7471" spans="15:18" x14ac:dyDescent="0.25">
      <c r="O7471"/>
      <c r="P7471" s="29"/>
      <c r="R7471"/>
    </row>
    <row r="7472" spans="15:18" x14ac:dyDescent="0.25">
      <c r="O7472"/>
      <c r="P7472" s="29"/>
      <c r="R7472"/>
    </row>
    <row r="7473" spans="15:18" x14ac:dyDescent="0.25">
      <c r="O7473"/>
      <c r="P7473" s="29"/>
      <c r="R7473"/>
    </row>
    <row r="7474" spans="15:18" x14ac:dyDescent="0.25">
      <c r="O7474"/>
      <c r="P7474" s="29"/>
      <c r="R7474"/>
    </row>
    <row r="7475" spans="15:18" x14ac:dyDescent="0.25">
      <c r="O7475"/>
      <c r="P7475" s="29"/>
      <c r="R7475"/>
    </row>
    <row r="7476" spans="15:18" x14ac:dyDescent="0.25">
      <c r="O7476"/>
      <c r="P7476" s="29"/>
      <c r="R7476"/>
    </row>
    <row r="7477" spans="15:18" x14ac:dyDescent="0.25">
      <c r="O7477"/>
      <c r="P7477" s="29"/>
      <c r="R7477"/>
    </row>
    <row r="7478" spans="15:18" x14ac:dyDescent="0.25">
      <c r="O7478"/>
      <c r="P7478" s="29"/>
      <c r="R7478"/>
    </row>
    <row r="7479" spans="15:18" x14ac:dyDescent="0.25">
      <c r="O7479"/>
      <c r="P7479" s="29"/>
      <c r="R7479"/>
    </row>
    <row r="7480" spans="15:18" x14ac:dyDescent="0.25">
      <c r="O7480"/>
      <c r="P7480" s="29"/>
      <c r="R7480"/>
    </row>
    <row r="7481" spans="15:18" x14ac:dyDescent="0.25">
      <c r="O7481"/>
      <c r="P7481" s="29"/>
      <c r="R7481"/>
    </row>
    <row r="7482" spans="15:18" x14ac:dyDescent="0.25">
      <c r="O7482"/>
      <c r="P7482" s="29"/>
      <c r="R7482"/>
    </row>
    <row r="7483" spans="15:18" x14ac:dyDescent="0.25">
      <c r="O7483"/>
      <c r="P7483" s="29"/>
      <c r="R7483"/>
    </row>
    <row r="7484" spans="15:18" x14ac:dyDescent="0.25">
      <c r="O7484"/>
      <c r="P7484" s="29"/>
      <c r="R7484"/>
    </row>
    <row r="7485" spans="15:18" x14ac:dyDescent="0.25">
      <c r="O7485"/>
      <c r="P7485" s="29"/>
      <c r="R7485"/>
    </row>
    <row r="7486" spans="15:18" x14ac:dyDescent="0.25">
      <c r="O7486"/>
      <c r="P7486" s="29"/>
      <c r="R7486"/>
    </row>
    <row r="7487" spans="15:18" x14ac:dyDescent="0.25">
      <c r="O7487"/>
      <c r="P7487" s="29"/>
      <c r="R7487"/>
    </row>
    <row r="7488" spans="15:18" x14ac:dyDescent="0.25">
      <c r="O7488"/>
      <c r="P7488" s="29"/>
      <c r="R7488"/>
    </row>
    <row r="7489" spans="15:18" x14ac:dyDescent="0.25">
      <c r="O7489"/>
      <c r="P7489" s="29"/>
      <c r="R7489"/>
    </row>
    <row r="7490" spans="15:18" x14ac:dyDescent="0.25">
      <c r="O7490"/>
      <c r="P7490" s="29"/>
      <c r="R7490"/>
    </row>
    <row r="7491" spans="15:18" x14ac:dyDescent="0.25">
      <c r="O7491"/>
      <c r="P7491" s="29"/>
      <c r="R7491"/>
    </row>
    <row r="7492" spans="15:18" x14ac:dyDescent="0.25">
      <c r="O7492"/>
      <c r="P7492" s="29"/>
      <c r="R7492"/>
    </row>
    <row r="7493" spans="15:18" x14ac:dyDescent="0.25">
      <c r="O7493"/>
      <c r="P7493" s="29"/>
      <c r="R7493"/>
    </row>
    <row r="7494" spans="15:18" x14ac:dyDescent="0.25">
      <c r="O7494"/>
      <c r="P7494" s="29"/>
      <c r="R7494"/>
    </row>
    <row r="7495" spans="15:18" x14ac:dyDescent="0.25">
      <c r="O7495"/>
      <c r="P7495" s="29"/>
      <c r="R7495"/>
    </row>
    <row r="7496" spans="15:18" x14ac:dyDescent="0.25">
      <c r="O7496"/>
      <c r="P7496" s="29"/>
      <c r="R7496"/>
    </row>
    <row r="7497" spans="15:18" x14ac:dyDescent="0.25">
      <c r="O7497"/>
      <c r="P7497" s="29"/>
      <c r="R7497"/>
    </row>
    <row r="7498" spans="15:18" x14ac:dyDescent="0.25">
      <c r="O7498"/>
      <c r="P7498" s="29"/>
      <c r="R7498"/>
    </row>
    <row r="7499" spans="15:18" x14ac:dyDescent="0.25">
      <c r="O7499"/>
      <c r="P7499" s="29"/>
      <c r="R7499"/>
    </row>
    <row r="7500" spans="15:18" x14ac:dyDescent="0.25">
      <c r="O7500"/>
      <c r="P7500" s="29"/>
      <c r="R7500"/>
    </row>
    <row r="7501" spans="15:18" x14ac:dyDescent="0.25">
      <c r="O7501"/>
      <c r="P7501" s="29"/>
      <c r="R7501"/>
    </row>
    <row r="7502" spans="15:18" x14ac:dyDescent="0.25">
      <c r="O7502"/>
      <c r="P7502" s="29"/>
      <c r="R7502"/>
    </row>
    <row r="7503" spans="15:18" x14ac:dyDescent="0.25">
      <c r="O7503"/>
      <c r="P7503" s="29"/>
      <c r="R7503"/>
    </row>
    <row r="7504" spans="15:18" x14ac:dyDescent="0.25">
      <c r="O7504"/>
      <c r="P7504" s="29"/>
      <c r="R7504"/>
    </row>
    <row r="7505" spans="15:18" x14ac:dyDescent="0.25">
      <c r="O7505"/>
      <c r="P7505" s="29"/>
      <c r="R7505"/>
    </row>
    <row r="7506" spans="15:18" x14ac:dyDescent="0.25">
      <c r="O7506"/>
      <c r="P7506" s="29"/>
      <c r="R7506"/>
    </row>
    <row r="7507" spans="15:18" x14ac:dyDescent="0.25">
      <c r="O7507"/>
      <c r="P7507" s="29"/>
      <c r="R7507"/>
    </row>
    <row r="7508" spans="15:18" x14ac:dyDescent="0.25">
      <c r="O7508"/>
      <c r="P7508" s="29"/>
      <c r="R7508"/>
    </row>
    <row r="7509" spans="15:18" x14ac:dyDescent="0.25">
      <c r="O7509"/>
      <c r="P7509" s="29"/>
      <c r="R7509"/>
    </row>
    <row r="7510" spans="15:18" x14ac:dyDescent="0.25">
      <c r="O7510"/>
      <c r="P7510" s="29"/>
      <c r="R7510"/>
    </row>
    <row r="7511" spans="15:18" x14ac:dyDescent="0.25">
      <c r="O7511"/>
      <c r="P7511" s="29"/>
      <c r="R7511"/>
    </row>
    <row r="7512" spans="15:18" x14ac:dyDescent="0.25">
      <c r="O7512"/>
      <c r="P7512" s="29"/>
      <c r="R7512"/>
    </row>
    <row r="7513" spans="15:18" x14ac:dyDescent="0.25">
      <c r="O7513"/>
      <c r="P7513" s="29"/>
      <c r="R7513"/>
    </row>
    <row r="7514" spans="15:18" x14ac:dyDescent="0.25">
      <c r="O7514"/>
      <c r="P7514" s="29"/>
      <c r="R7514"/>
    </row>
    <row r="7515" spans="15:18" x14ac:dyDescent="0.25">
      <c r="O7515"/>
      <c r="P7515" s="29"/>
      <c r="R7515"/>
    </row>
    <row r="7516" spans="15:18" x14ac:dyDescent="0.25">
      <c r="O7516"/>
      <c r="P7516" s="29"/>
      <c r="R7516"/>
    </row>
    <row r="7517" spans="15:18" x14ac:dyDescent="0.25">
      <c r="O7517"/>
      <c r="P7517" s="29"/>
      <c r="R7517"/>
    </row>
    <row r="7518" spans="15:18" x14ac:dyDescent="0.25">
      <c r="O7518"/>
      <c r="P7518" s="29"/>
      <c r="R7518"/>
    </row>
    <row r="7519" spans="15:18" x14ac:dyDescent="0.25">
      <c r="O7519"/>
      <c r="P7519" s="29"/>
      <c r="R7519"/>
    </row>
    <row r="7520" spans="15:18" x14ac:dyDescent="0.25">
      <c r="O7520"/>
      <c r="P7520" s="29"/>
      <c r="R7520"/>
    </row>
    <row r="7521" spans="15:18" x14ac:dyDescent="0.25">
      <c r="O7521"/>
      <c r="P7521" s="29"/>
      <c r="R7521"/>
    </row>
    <row r="7522" spans="15:18" x14ac:dyDescent="0.25">
      <c r="O7522"/>
      <c r="P7522" s="29"/>
      <c r="R7522"/>
    </row>
    <row r="7523" spans="15:18" x14ac:dyDescent="0.25">
      <c r="O7523"/>
      <c r="P7523" s="29"/>
      <c r="R7523"/>
    </row>
    <row r="7524" spans="15:18" x14ac:dyDescent="0.25">
      <c r="O7524"/>
      <c r="P7524" s="29"/>
      <c r="R7524"/>
    </row>
    <row r="7525" spans="15:18" x14ac:dyDescent="0.25">
      <c r="O7525"/>
      <c r="P7525" s="29"/>
      <c r="R7525"/>
    </row>
    <row r="7526" spans="15:18" x14ac:dyDescent="0.25">
      <c r="O7526"/>
      <c r="P7526" s="29"/>
      <c r="R7526"/>
    </row>
    <row r="7527" spans="15:18" x14ac:dyDescent="0.25">
      <c r="O7527"/>
      <c r="P7527" s="29"/>
      <c r="R7527"/>
    </row>
    <row r="7528" spans="15:18" x14ac:dyDescent="0.25">
      <c r="O7528"/>
      <c r="P7528" s="29"/>
      <c r="R7528"/>
    </row>
    <row r="7529" spans="15:18" x14ac:dyDescent="0.25">
      <c r="O7529"/>
      <c r="P7529" s="29"/>
      <c r="R7529"/>
    </row>
    <row r="7530" spans="15:18" x14ac:dyDescent="0.25">
      <c r="O7530"/>
      <c r="P7530" s="29"/>
      <c r="R7530"/>
    </row>
    <row r="7531" spans="15:18" x14ac:dyDescent="0.25">
      <c r="O7531"/>
      <c r="P7531" s="29"/>
      <c r="R7531"/>
    </row>
    <row r="7532" spans="15:18" x14ac:dyDescent="0.25">
      <c r="O7532"/>
      <c r="P7532" s="29"/>
      <c r="R7532"/>
    </row>
    <row r="7533" spans="15:18" x14ac:dyDescent="0.25">
      <c r="O7533"/>
      <c r="P7533" s="29"/>
      <c r="R7533"/>
    </row>
    <row r="7534" spans="15:18" x14ac:dyDescent="0.25">
      <c r="O7534"/>
      <c r="P7534" s="29"/>
      <c r="R7534"/>
    </row>
    <row r="7535" spans="15:18" x14ac:dyDescent="0.25">
      <c r="O7535"/>
      <c r="P7535" s="29"/>
      <c r="R7535"/>
    </row>
    <row r="7536" spans="15:18" x14ac:dyDescent="0.25">
      <c r="O7536"/>
      <c r="P7536" s="29"/>
      <c r="R7536"/>
    </row>
    <row r="7537" spans="15:18" x14ac:dyDescent="0.25">
      <c r="O7537"/>
      <c r="P7537" s="29"/>
      <c r="R7537"/>
    </row>
    <row r="7538" spans="15:18" x14ac:dyDescent="0.25">
      <c r="O7538"/>
      <c r="P7538" s="29"/>
      <c r="R7538"/>
    </row>
    <row r="7539" spans="15:18" x14ac:dyDescent="0.25">
      <c r="O7539"/>
      <c r="P7539" s="29"/>
      <c r="R7539"/>
    </row>
    <row r="7540" spans="15:18" x14ac:dyDescent="0.25">
      <c r="O7540"/>
      <c r="P7540" s="29"/>
      <c r="R7540"/>
    </row>
    <row r="7541" spans="15:18" x14ac:dyDescent="0.25">
      <c r="O7541"/>
      <c r="P7541" s="29"/>
      <c r="R7541"/>
    </row>
    <row r="7542" spans="15:18" x14ac:dyDescent="0.25">
      <c r="O7542"/>
      <c r="P7542" s="29"/>
      <c r="R7542"/>
    </row>
    <row r="7543" spans="15:18" x14ac:dyDescent="0.25">
      <c r="O7543"/>
      <c r="P7543" s="29"/>
      <c r="R7543"/>
    </row>
    <row r="7544" spans="15:18" x14ac:dyDescent="0.25">
      <c r="O7544"/>
      <c r="P7544" s="29"/>
      <c r="R7544"/>
    </row>
    <row r="7545" spans="15:18" x14ac:dyDescent="0.25">
      <c r="O7545"/>
      <c r="P7545" s="29"/>
      <c r="R7545"/>
    </row>
    <row r="7546" spans="15:18" x14ac:dyDescent="0.25">
      <c r="O7546"/>
      <c r="P7546" s="29"/>
      <c r="R7546"/>
    </row>
    <row r="7547" spans="15:18" x14ac:dyDescent="0.25">
      <c r="O7547"/>
      <c r="P7547" s="29"/>
      <c r="R7547"/>
    </row>
    <row r="7548" spans="15:18" x14ac:dyDescent="0.25">
      <c r="O7548"/>
      <c r="P7548" s="29"/>
      <c r="R7548"/>
    </row>
    <row r="7549" spans="15:18" x14ac:dyDescent="0.25">
      <c r="O7549"/>
      <c r="P7549" s="29"/>
      <c r="R7549"/>
    </row>
    <row r="7550" spans="15:18" x14ac:dyDescent="0.25">
      <c r="O7550"/>
      <c r="P7550" s="29"/>
      <c r="R7550"/>
    </row>
    <row r="7551" spans="15:18" x14ac:dyDescent="0.25">
      <c r="O7551"/>
      <c r="P7551" s="29"/>
      <c r="R7551"/>
    </row>
    <row r="7552" spans="15:18" x14ac:dyDescent="0.25">
      <c r="O7552"/>
      <c r="P7552" s="29"/>
      <c r="R7552"/>
    </row>
    <row r="7553" spans="15:18" x14ac:dyDescent="0.25">
      <c r="O7553"/>
      <c r="P7553" s="29"/>
      <c r="R7553"/>
    </row>
    <row r="7554" spans="15:18" x14ac:dyDescent="0.25">
      <c r="O7554"/>
      <c r="P7554" s="29"/>
      <c r="R7554"/>
    </row>
    <row r="7555" spans="15:18" x14ac:dyDescent="0.25">
      <c r="O7555"/>
      <c r="P7555" s="29"/>
      <c r="R7555"/>
    </row>
    <row r="7556" spans="15:18" x14ac:dyDescent="0.25">
      <c r="O7556"/>
      <c r="P7556" s="29"/>
      <c r="R7556"/>
    </row>
    <row r="7557" spans="15:18" x14ac:dyDescent="0.25">
      <c r="O7557"/>
      <c r="P7557" s="29"/>
      <c r="R7557"/>
    </row>
    <row r="7558" spans="15:18" x14ac:dyDescent="0.25">
      <c r="O7558"/>
      <c r="P7558" s="29"/>
      <c r="R7558"/>
    </row>
    <row r="7559" spans="15:18" x14ac:dyDescent="0.25">
      <c r="O7559"/>
      <c r="P7559" s="29"/>
      <c r="R7559"/>
    </row>
    <row r="7560" spans="15:18" x14ac:dyDescent="0.25">
      <c r="O7560"/>
      <c r="P7560" s="29"/>
      <c r="R7560"/>
    </row>
    <row r="7561" spans="15:18" x14ac:dyDescent="0.25">
      <c r="O7561"/>
      <c r="P7561" s="29"/>
      <c r="R7561"/>
    </row>
    <row r="7562" spans="15:18" x14ac:dyDescent="0.25">
      <c r="O7562"/>
      <c r="P7562" s="29"/>
      <c r="R7562"/>
    </row>
    <row r="7563" spans="15:18" x14ac:dyDescent="0.25">
      <c r="O7563"/>
      <c r="P7563" s="29"/>
      <c r="R7563"/>
    </row>
    <row r="7564" spans="15:18" x14ac:dyDescent="0.25">
      <c r="O7564"/>
      <c r="P7564" s="29"/>
      <c r="R7564"/>
    </row>
    <row r="7565" spans="15:18" x14ac:dyDescent="0.25">
      <c r="O7565"/>
      <c r="P7565" s="29"/>
      <c r="R7565"/>
    </row>
    <row r="7566" spans="15:18" x14ac:dyDescent="0.25">
      <c r="O7566"/>
      <c r="P7566" s="29"/>
      <c r="R7566"/>
    </row>
    <row r="7567" spans="15:18" x14ac:dyDescent="0.25">
      <c r="O7567"/>
      <c r="P7567" s="29"/>
      <c r="R7567"/>
    </row>
    <row r="7568" spans="15:18" x14ac:dyDescent="0.25">
      <c r="O7568"/>
      <c r="P7568" s="29"/>
      <c r="R7568"/>
    </row>
    <row r="7569" spans="15:18" x14ac:dyDescent="0.25">
      <c r="O7569"/>
      <c r="P7569" s="29"/>
      <c r="R7569"/>
    </row>
    <row r="7570" spans="15:18" x14ac:dyDescent="0.25">
      <c r="O7570"/>
      <c r="P7570" s="29"/>
      <c r="R7570"/>
    </row>
    <row r="7571" spans="15:18" x14ac:dyDescent="0.25">
      <c r="O7571"/>
      <c r="P7571" s="29"/>
      <c r="R7571"/>
    </row>
    <row r="7572" spans="15:18" x14ac:dyDescent="0.25">
      <c r="O7572"/>
      <c r="P7572" s="29"/>
      <c r="R7572"/>
    </row>
    <row r="7573" spans="15:18" x14ac:dyDescent="0.25">
      <c r="O7573"/>
      <c r="P7573" s="29"/>
      <c r="R7573"/>
    </row>
    <row r="7574" spans="15:18" x14ac:dyDescent="0.25">
      <c r="O7574"/>
      <c r="P7574" s="29"/>
      <c r="R7574"/>
    </row>
    <row r="7575" spans="15:18" x14ac:dyDescent="0.25">
      <c r="O7575"/>
      <c r="P7575" s="29"/>
      <c r="R7575"/>
    </row>
    <row r="7576" spans="15:18" x14ac:dyDescent="0.25">
      <c r="O7576"/>
      <c r="P7576" s="29"/>
      <c r="R7576"/>
    </row>
    <row r="7577" spans="15:18" x14ac:dyDescent="0.25">
      <c r="O7577"/>
      <c r="P7577" s="29"/>
      <c r="R7577"/>
    </row>
    <row r="7578" spans="15:18" x14ac:dyDescent="0.25">
      <c r="O7578"/>
      <c r="P7578" s="29"/>
      <c r="R7578"/>
    </row>
    <row r="7579" spans="15:18" x14ac:dyDescent="0.25">
      <c r="O7579"/>
      <c r="P7579" s="29"/>
      <c r="R7579"/>
    </row>
    <row r="7580" spans="15:18" x14ac:dyDescent="0.25">
      <c r="O7580"/>
      <c r="P7580" s="29"/>
      <c r="R7580"/>
    </row>
    <row r="7581" spans="15:18" x14ac:dyDescent="0.25">
      <c r="O7581"/>
      <c r="P7581" s="29"/>
      <c r="R7581"/>
    </row>
    <row r="7582" spans="15:18" x14ac:dyDescent="0.25">
      <c r="O7582"/>
      <c r="P7582" s="29"/>
      <c r="R7582"/>
    </row>
    <row r="7583" spans="15:18" x14ac:dyDescent="0.25">
      <c r="O7583"/>
      <c r="P7583" s="29"/>
      <c r="R7583"/>
    </row>
    <row r="7584" spans="15:18" x14ac:dyDescent="0.25">
      <c r="O7584"/>
      <c r="P7584" s="29"/>
      <c r="R7584"/>
    </row>
    <row r="7585" spans="15:18" x14ac:dyDescent="0.25">
      <c r="O7585"/>
      <c r="P7585" s="29"/>
      <c r="R7585"/>
    </row>
    <row r="7586" spans="15:18" x14ac:dyDescent="0.25">
      <c r="O7586"/>
      <c r="P7586" s="29"/>
      <c r="R7586"/>
    </row>
    <row r="7587" spans="15:18" x14ac:dyDescent="0.25">
      <c r="O7587"/>
      <c r="P7587" s="29"/>
      <c r="R7587"/>
    </row>
    <row r="7588" spans="15:18" x14ac:dyDescent="0.25">
      <c r="O7588"/>
      <c r="P7588" s="29"/>
      <c r="R7588"/>
    </row>
    <row r="7589" spans="15:18" x14ac:dyDescent="0.25">
      <c r="O7589"/>
      <c r="P7589" s="29"/>
      <c r="R7589"/>
    </row>
    <row r="7590" spans="15:18" x14ac:dyDescent="0.25">
      <c r="O7590"/>
      <c r="P7590" s="29"/>
      <c r="R7590"/>
    </row>
    <row r="7591" spans="15:18" x14ac:dyDescent="0.25">
      <c r="O7591"/>
      <c r="P7591" s="29"/>
      <c r="R7591"/>
    </row>
    <row r="7592" spans="15:18" x14ac:dyDescent="0.25">
      <c r="O7592"/>
      <c r="P7592" s="29"/>
      <c r="R7592"/>
    </row>
    <row r="7593" spans="15:18" x14ac:dyDescent="0.25">
      <c r="O7593"/>
      <c r="P7593" s="29"/>
      <c r="R7593"/>
    </row>
    <row r="7594" spans="15:18" x14ac:dyDescent="0.25">
      <c r="O7594"/>
      <c r="P7594" s="29"/>
      <c r="R7594"/>
    </row>
    <row r="7595" spans="15:18" x14ac:dyDescent="0.25">
      <c r="O7595"/>
      <c r="P7595" s="29"/>
      <c r="R7595"/>
    </row>
    <row r="7596" spans="15:18" x14ac:dyDescent="0.25">
      <c r="O7596"/>
      <c r="P7596" s="29"/>
      <c r="R7596"/>
    </row>
    <row r="7597" spans="15:18" x14ac:dyDescent="0.25">
      <c r="O7597"/>
      <c r="P7597" s="29"/>
      <c r="R7597"/>
    </row>
    <row r="7598" spans="15:18" x14ac:dyDescent="0.25">
      <c r="O7598"/>
      <c r="P7598" s="29"/>
      <c r="R7598"/>
    </row>
    <row r="7599" spans="15:18" x14ac:dyDescent="0.25">
      <c r="O7599"/>
      <c r="P7599" s="29"/>
      <c r="R7599"/>
    </row>
    <row r="7600" spans="15:18" x14ac:dyDescent="0.25">
      <c r="O7600"/>
      <c r="P7600" s="29"/>
      <c r="R7600"/>
    </row>
    <row r="7601" spans="15:18" x14ac:dyDescent="0.25">
      <c r="O7601"/>
      <c r="P7601" s="29"/>
      <c r="R7601"/>
    </row>
    <row r="7602" spans="15:18" x14ac:dyDescent="0.25">
      <c r="O7602"/>
      <c r="P7602" s="29"/>
      <c r="R7602"/>
    </row>
    <row r="7603" spans="15:18" x14ac:dyDescent="0.25">
      <c r="O7603"/>
      <c r="P7603" s="29"/>
      <c r="R7603"/>
    </row>
    <row r="7604" spans="15:18" x14ac:dyDescent="0.25">
      <c r="O7604"/>
      <c r="P7604" s="29"/>
      <c r="R7604"/>
    </row>
    <row r="7605" spans="15:18" x14ac:dyDescent="0.25">
      <c r="O7605"/>
      <c r="P7605" s="29"/>
      <c r="R7605"/>
    </row>
    <row r="7606" spans="15:18" x14ac:dyDescent="0.25">
      <c r="O7606"/>
      <c r="P7606" s="29"/>
      <c r="R7606"/>
    </row>
    <row r="7607" spans="15:18" x14ac:dyDescent="0.25">
      <c r="O7607"/>
      <c r="P7607" s="29"/>
      <c r="R7607"/>
    </row>
    <row r="7608" spans="15:18" x14ac:dyDescent="0.25">
      <c r="O7608"/>
      <c r="P7608" s="29"/>
      <c r="R7608"/>
    </row>
    <row r="7609" spans="15:18" x14ac:dyDescent="0.25">
      <c r="O7609"/>
      <c r="P7609" s="29"/>
      <c r="R7609"/>
    </row>
    <row r="7610" spans="15:18" x14ac:dyDescent="0.25">
      <c r="O7610"/>
      <c r="P7610" s="29"/>
      <c r="R7610"/>
    </row>
    <row r="7611" spans="15:18" x14ac:dyDescent="0.25">
      <c r="O7611"/>
      <c r="P7611" s="29"/>
      <c r="R7611"/>
    </row>
    <row r="7612" spans="15:18" x14ac:dyDescent="0.25">
      <c r="O7612"/>
      <c r="P7612" s="29"/>
      <c r="R7612"/>
    </row>
    <row r="7613" spans="15:18" x14ac:dyDescent="0.25">
      <c r="O7613"/>
      <c r="P7613" s="29"/>
      <c r="R7613"/>
    </row>
    <row r="7614" spans="15:18" x14ac:dyDescent="0.25">
      <c r="O7614"/>
      <c r="P7614" s="29"/>
      <c r="R7614"/>
    </row>
    <row r="7615" spans="15:18" x14ac:dyDescent="0.25">
      <c r="O7615"/>
      <c r="P7615" s="29"/>
      <c r="R7615"/>
    </row>
    <row r="7616" spans="15:18" x14ac:dyDescent="0.25">
      <c r="O7616"/>
      <c r="P7616" s="29"/>
      <c r="R7616"/>
    </row>
    <row r="7617" spans="15:18" x14ac:dyDescent="0.25">
      <c r="O7617"/>
      <c r="P7617" s="29"/>
      <c r="R7617"/>
    </row>
    <row r="7618" spans="15:18" x14ac:dyDescent="0.25">
      <c r="O7618"/>
      <c r="P7618" s="29"/>
      <c r="R7618"/>
    </row>
    <row r="7619" spans="15:18" x14ac:dyDescent="0.25">
      <c r="O7619"/>
      <c r="P7619" s="29"/>
      <c r="R7619"/>
    </row>
    <row r="7620" spans="15:18" x14ac:dyDescent="0.25">
      <c r="O7620"/>
      <c r="P7620" s="29"/>
      <c r="R7620"/>
    </row>
    <row r="7621" spans="15:18" x14ac:dyDescent="0.25">
      <c r="O7621"/>
      <c r="P7621" s="29"/>
      <c r="R7621"/>
    </row>
    <row r="7622" spans="15:18" x14ac:dyDescent="0.25">
      <c r="O7622"/>
      <c r="P7622" s="29"/>
      <c r="R7622"/>
    </row>
    <row r="7623" spans="15:18" x14ac:dyDescent="0.25">
      <c r="O7623"/>
      <c r="P7623" s="29"/>
      <c r="R7623"/>
    </row>
    <row r="7624" spans="15:18" x14ac:dyDescent="0.25">
      <c r="O7624"/>
      <c r="P7624" s="29"/>
      <c r="R7624"/>
    </row>
    <row r="7625" spans="15:18" x14ac:dyDescent="0.25">
      <c r="O7625"/>
      <c r="P7625" s="29"/>
      <c r="R7625"/>
    </row>
    <row r="7626" spans="15:18" x14ac:dyDescent="0.25">
      <c r="O7626"/>
      <c r="P7626" s="29"/>
      <c r="R7626"/>
    </row>
    <row r="7627" spans="15:18" x14ac:dyDescent="0.25">
      <c r="O7627"/>
      <c r="P7627" s="29"/>
      <c r="R7627"/>
    </row>
    <row r="7628" spans="15:18" x14ac:dyDescent="0.25">
      <c r="O7628"/>
      <c r="P7628" s="29"/>
      <c r="R7628"/>
    </row>
    <row r="7629" spans="15:18" x14ac:dyDescent="0.25">
      <c r="O7629"/>
      <c r="P7629" s="29"/>
      <c r="R7629"/>
    </row>
    <row r="7630" spans="15:18" x14ac:dyDescent="0.25">
      <c r="O7630"/>
      <c r="P7630" s="29"/>
      <c r="R7630"/>
    </row>
    <row r="7631" spans="15:18" x14ac:dyDescent="0.25">
      <c r="O7631"/>
      <c r="P7631" s="29"/>
      <c r="R7631"/>
    </row>
    <row r="7632" spans="15:18" x14ac:dyDescent="0.25">
      <c r="O7632"/>
      <c r="P7632" s="29"/>
      <c r="R7632"/>
    </row>
    <row r="7633" spans="15:18" x14ac:dyDescent="0.25">
      <c r="O7633"/>
      <c r="P7633" s="29"/>
      <c r="R7633"/>
    </row>
    <row r="7634" spans="15:18" x14ac:dyDescent="0.25">
      <c r="O7634"/>
      <c r="P7634" s="29"/>
      <c r="R7634"/>
    </row>
    <row r="7635" spans="15:18" x14ac:dyDescent="0.25">
      <c r="O7635"/>
      <c r="P7635" s="29"/>
      <c r="R7635"/>
    </row>
    <row r="7636" spans="15:18" x14ac:dyDescent="0.25">
      <c r="O7636"/>
      <c r="P7636" s="29"/>
      <c r="R7636"/>
    </row>
    <row r="7637" spans="15:18" x14ac:dyDescent="0.25">
      <c r="O7637"/>
      <c r="P7637" s="29"/>
      <c r="R7637"/>
    </row>
    <row r="7638" spans="15:18" x14ac:dyDescent="0.25">
      <c r="O7638"/>
      <c r="P7638" s="29"/>
      <c r="R7638"/>
    </row>
    <row r="7639" spans="15:18" x14ac:dyDescent="0.25">
      <c r="O7639"/>
      <c r="P7639" s="29"/>
      <c r="R7639"/>
    </row>
    <row r="7640" spans="15:18" x14ac:dyDescent="0.25">
      <c r="O7640"/>
      <c r="P7640" s="29"/>
      <c r="R7640"/>
    </row>
    <row r="7641" spans="15:18" x14ac:dyDescent="0.25">
      <c r="O7641"/>
      <c r="P7641" s="29"/>
      <c r="R7641"/>
    </row>
    <row r="7642" spans="15:18" x14ac:dyDescent="0.25">
      <c r="O7642"/>
      <c r="P7642" s="29"/>
      <c r="R7642"/>
    </row>
    <row r="7643" spans="15:18" x14ac:dyDescent="0.25">
      <c r="O7643"/>
      <c r="P7643" s="29"/>
      <c r="R7643"/>
    </row>
    <row r="7644" spans="15:18" x14ac:dyDescent="0.25">
      <c r="O7644"/>
      <c r="P7644" s="29"/>
      <c r="R7644"/>
    </row>
    <row r="7645" spans="15:18" x14ac:dyDescent="0.25">
      <c r="O7645"/>
      <c r="P7645" s="29"/>
      <c r="R7645"/>
    </row>
    <row r="7646" spans="15:18" x14ac:dyDescent="0.25">
      <c r="O7646"/>
      <c r="P7646" s="29"/>
      <c r="R7646"/>
    </row>
    <row r="7647" spans="15:18" x14ac:dyDescent="0.25">
      <c r="O7647"/>
      <c r="P7647" s="29"/>
      <c r="R7647"/>
    </row>
    <row r="7648" spans="15:18" x14ac:dyDescent="0.25">
      <c r="O7648"/>
      <c r="P7648" s="29"/>
      <c r="R7648"/>
    </row>
    <row r="7649" spans="15:18" x14ac:dyDescent="0.25">
      <c r="O7649"/>
      <c r="P7649" s="29"/>
      <c r="R7649"/>
    </row>
    <row r="7650" spans="15:18" x14ac:dyDescent="0.25">
      <c r="O7650"/>
      <c r="P7650" s="29"/>
      <c r="R7650"/>
    </row>
    <row r="7651" spans="15:18" x14ac:dyDescent="0.25">
      <c r="O7651"/>
      <c r="P7651" s="29"/>
      <c r="R7651"/>
    </row>
    <row r="7652" spans="15:18" x14ac:dyDescent="0.25">
      <c r="O7652"/>
      <c r="P7652" s="29"/>
      <c r="R7652"/>
    </row>
    <row r="7653" spans="15:18" x14ac:dyDescent="0.25">
      <c r="O7653"/>
      <c r="P7653" s="29"/>
      <c r="R7653"/>
    </row>
    <row r="7654" spans="15:18" x14ac:dyDescent="0.25">
      <c r="O7654"/>
      <c r="P7654" s="29"/>
      <c r="R7654"/>
    </row>
    <row r="7655" spans="15:18" x14ac:dyDescent="0.25">
      <c r="O7655"/>
      <c r="P7655" s="29"/>
      <c r="R7655"/>
    </row>
    <row r="7656" spans="15:18" x14ac:dyDescent="0.25">
      <c r="O7656"/>
      <c r="P7656" s="29"/>
      <c r="R7656"/>
    </row>
    <row r="7657" spans="15:18" x14ac:dyDescent="0.25">
      <c r="O7657"/>
      <c r="P7657" s="29"/>
      <c r="R7657"/>
    </row>
    <row r="7658" spans="15:18" x14ac:dyDescent="0.25">
      <c r="O7658"/>
      <c r="P7658" s="29"/>
      <c r="R7658"/>
    </row>
    <row r="7659" spans="15:18" x14ac:dyDescent="0.25">
      <c r="O7659"/>
      <c r="P7659" s="29"/>
      <c r="R7659"/>
    </row>
    <row r="7660" spans="15:18" x14ac:dyDescent="0.25">
      <c r="O7660"/>
      <c r="P7660" s="29"/>
      <c r="R7660"/>
    </row>
    <row r="7661" spans="15:18" x14ac:dyDescent="0.25">
      <c r="O7661"/>
      <c r="P7661" s="29"/>
      <c r="R7661"/>
    </row>
    <row r="7662" spans="15:18" x14ac:dyDescent="0.25">
      <c r="O7662"/>
      <c r="P7662" s="29"/>
      <c r="R7662"/>
    </row>
    <row r="7663" spans="15:18" x14ac:dyDescent="0.25">
      <c r="O7663"/>
      <c r="P7663" s="29"/>
      <c r="R7663"/>
    </row>
    <row r="7664" spans="15:18" x14ac:dyDescent="0.25">
      <c r="O7664"/>
      <c r="P7664" s="29"/>
      <c r="R7664"/>
    </row>
    <row r="7665" spans="15:18" x14ac:dyDescent="0.25">
      <c r="O7665"/>
      <c r="P7665" s="29"/>
      <c r="R7665"/>
    </row>
    <row r="7666" spans="15:18" x14ac:dyDescent="0.25">
      <c r="O7666"/>
      <c r="P7666" s="29"/>
      <c r="R7666"/>
    </row>
    <row r="7667" spans="15:18" x14ac:dyDescent="0.25">
      <c r="O7667"/>
      <c r="P7667" s="29"/>
      <c r="R7667"/>
    </row>
    <row r="7668" spans="15:18" x14ac:dyDescent="0.25">
      <c r="O7668"/>
      <c r="P7668" s="29"/>
      <c r="R7668"/>
    </row>
    <row r="7669" spans="15:18" x14ac:dyDescent="0.25">
      <c r="O7669"/>
      <c r="P7669" s="29"/>
      <c r="R7669"/>
    </row>
    <row r="7670" spans="15:18" x14ac:dyDescent="0.25">
      <c r="O7670"/>
      <c r="P7670" s="29"/>
      <c r="R7670"/>
    </row>
    <row r="7671" spans="15:18" x14ac:dyDescent="0.25">
      <c r="O7671"/>
      <c r="P7671" s="29"/>
      <c r="R7671"/>
    </row>
    <row r="7672" spans="15:18" x14ac:dyDescent="0.25">
      <c r="O7672"/>
      <c r="P7672" s="29"/>
      <c r="R7672"/>
    </row>
    <row r="7673" spans="15:18" x14ac:dyDescent="0.25">
      <c r="O7673"/>
      <c r="P7673" s="29"/>
      <c r="R7673"/>
    </row>
    <row r="7674" spans="15:18" x14ac:dyDescent="0.25">
      <c r="O7674"/>
      <c r="P7674" s="29"/>
      <c r="R7674"/>
    </row>
    <row r="7675" spans="15:18" x14ac:dyDescent="0.25">
      <c r="O7675"/>
      <c r="P7675" s="29"/>
      <c r="R7675"/>
    </row>
    <row r="7676" spans="15:18" x14ac:dyDescent="0.25">
      <c r="O7676"/>
      <c r="P7676" s="29"/>
      <c r="R7676"/>
    </row>
    <row r="7677" spans="15:18" x14ac:dyDescent="0.25">
      <c r="O7677"/>
      <c r="P7677" s="29"/>
      <c r="R7677"/>
    </row>
    <row r="7678" spans="15:18" x14ac:dyDescent="0.25">
      <c r="O7678"/>
      <c r="P7678" s="29"/>
      <c r="R7678"/>
    </row>
    <row r="7679" spans="15:18" x14ac:dyDescent="0.25">
      <c r="O7679"/>
      <c r="P7679" s="29"/>
      <c r="R7679"/>
    </row>
    <row r="7680" spans="15:18" x14ac:dyDescent="0.25">
      <c r="O7680"/>
      <c r="P7680" s="29"/>
      <c r="R7680"/>
    </row>
    <row r="7681" spans="15:18" x14ac:dyDescent="0.25">
      <c r="O7681"/>
      <c r="P7681" s="29"/>
      <c r="R7681"/>
    </row>
    <row r="7682" spans="15:18" x14ac:dyDescent="0.25">
      <c r="O7682"/>
      <c r="P7682" s="29"/>
      <c r="R7682"/>
    </row>
    <row r="7683" spans="15:18" x14ac:dyDescent="0.25">
      <c r="O7683"/>
      <c r="P7683" s="29"/>
      <c r="R7683"/>
    </row>
    <row r="7684" spans="15:18" x14ac:dyDescent="0.25">
      <c r="O7684"/>
      <c r="P7684" s="29"/>
      <c r="R7684"/>
    </row>
    <row r="7685" spans="15:18" x14ac:dyDescent="0.25">
      <c r="O7685"/>
      <c r="P7685" s="29"/>
      <c r="R7685"/>
    </row>
    <row r="7686" spans="15:18" x14ac:dyDescent="0.25">
      <c r="O7686"/>
      <c r="P7686" s="29"/>
      <c r="R7686"/>
    </row>
    <row r="7687" spans="15:18" x14ac:dyDescent="0.25">
      <c r="O7687"/>
      <c r="P7687" s="29"/>
      <c r="R7687"/>
    </row>
    <row r="7688" spans="15:18" x14ac:dyDescent="0.25">
      <c r="O7688"/>
      <c r="P7688" s="29"/>
      <c r="R7688"/>
    </row>
    <row r="7689" spans="15:18" x14ac:dyDescent="0.25">
      <c r="O7689"/>
      <c r="P7689" s="29"/>
      <c r="R7689"/>
    </row>
    <row r="7690" spans="15:18" x14ac:dyDescent="0.25">
      <c r="O7690"/>
      <c r="P7690" s="29"/>
      <c r="R7690"/>
    </row>
    <row r="7691" spans="15:18" x14ac:dyDescent="0.25">
      <c r="O7691"/>
      <c r="P7691" s="29"/>
      <c r="R7691"/>
    </row>
    <row r="7692" spans="15:18" x14ac:dyDescent="0.25">
      <c r="O7692"/>
      <c r="P7692" s="29"/>
      <c r="R7692"/>
    </row>
    <row r="7693" spans="15:18" x14ac:dyDescent="0.25">
      <c r="O7693"/>
      <c r="P7693" s="29"/>
      <c r="R7693"/>
    </row>
    <row r="7694" spans="15:18" x14ac:dyDescent="0.25">
      <c r="O7694"/>
      <c r="P7694" s="29"/>
      <c r="R7694"/>
    </row>
    <row r="7695" spans="15:18" x14ac:dyDescent="0.25">
      <c r="O7695"/>
      <c r="P7695" s="29"/>
      <c r="R7695"/>
    </row>
    <row r="7696" spans="15:18" x14ac:dyDescent="0.25">
      <c r="O7696"/>
      <c r="P7696" s="29"/>
      <c r="R7696"/>
    </row>
    <row r="7697" spans="15:18" x14ac:dyDescent="0.25">
      <c r="O7697"/>
      <c r="P7697" s="29"/>
      <c r="R7697"/>
    </row>
    <row r="7698" spans="15:18" x14ac:dyDescent="0.25">
      <c r="O7698"/>
      <c r="P7698" s="29"/>
      <c r="R7698"/>
    </row>
    <row r="7699" spans="15:18" x14ac:dyDescent="0.25">
      <c r="O7699"/>
      <c r="P7699" s="29"/>
      <c r="R7699"/>
    </row>
    <row r="7700" spans="15:18" x14ac:dyDescent="0.25">
      <c r="O7700"/>
      <c r="P7700" s="29"/>
      <c r="R7700"/>
    </row>
    <row r="7701" spans="15:18" x14ac:dyDescent="0.25">
      <c r="O7701"/>
      <c r="P7701" s="29"/>
      <c r="R7701"/>
    </row>
    <row r="7702" spans="15:18" x14ac:dyDescent="0.25">
      <c r="O7702"/>
      <c r="P7702" s="29"/>
      <c r="R7702"/>
    </row>
    <row r="7703" spans="15:18" x14ac:dyDescent="0.25">
      <c r="O7703"/>
      <c r="P7703" s="29"/>
      <c r="R7703"/>
    </row>
    <row r="7704" spans="15:18" x14ac:dyDescent="0.25">
      <c r="O7704"/>
      <c r="P7704" s="29"/>
      <c r="R7704"/>
    </row>
    <row r="7705" spans="15:18" x14ac:dyDescent="0.25">
      <c r="O7705"/>
      <c r="P7705" s="29"/>
      <c r="R7705"/>
    </row>
    <row r="7706" spans="15:18" x14ac:dyDescent="0.25">
      <c r="O7706"/>
      <c r="P7706" s="29"/>
      <c r="R7706"/>
    </row>
    <row r="7707" spans="15:18" x14ac:dyDescent="0.25">
      <c r="O7707"/>
      <c r="P7707" s="29"/>
      <c r="R7707"/>
    </row>
    <row r="7708" spans="15:18" x14ac:dyDescent="0.25">
      <c r="O7708"/>
      <c r="P7708" s="29"/>
      <c r="R7708"/>
    </row>
    <row r="7709" spans="15:18" x14ac:dyDescent="0.25">
      <c r="O7709"/>
      <c r="P7709" s="29"/>
      <c r="R7709"/>
    </row>
    <row r="7710" spans="15:18" x14ac:dyDescent="0.25">
      <c r="O7710"/>
      <c r="P7710" s="29"/>
      <c r="R7710"/>
    </row>
    <row r="7711" spans="15:18" x14ac:dyDescent="0.25">
      <c r="O7711"/>
      <c r="P7711" s="29"/>
      <c r="R7711"/>
    </row>
    <row r="7712" spans="15:18" x14ac:dyDescent="0.25">
      <c r="O7712"/>
      <c r="P7712" s="29"/>
      <c r="R7712"/>
    </row>
    <row r="7713" spans="15:18" x14ac:dyDescent="0.25">
      <c r="O7713"/>
      <c r="P7713" s="29"/>
      <c r="R7713"/>
    </row>
    <row r="7714" spans="15:18" x14ac:dyDescent="0.25">
      <c r="O7714"/>
      <c r="P7714" s="29"/>
      <c r="R7714"/>
    </row>
    <row r="7715" spans="15:18" x14ac:dyDescent="0.25">
      <c r="O7715"/>
      <c r="P7715" s="29"/>
      <c r="R7715"/>
    </row>
    <row r="7716" spans="15:18" x14ac:dyDescent="0.25">
      <c r="O7716"/>
      <c r="P7716" s="29"/>
      <c r="R7716"/>
    </row>
    <row r="7717" spans="15:18" x14ac:dyDescent="0.25">
      <c r="O7717"/>
      <c r="P7717" s="29"/>
      <c r="R7717"/>
    </row>
    <row r="7718" spans="15:18" x14ac:dyDescent="0.25">
      <c r="O7718"/>
      <c r="P7718" s="29"/>
      <c r="R7718"/>
    </row>
    <row r="7719" spans="15:18" x14ac:dyDescent="0.25">
      <c r="O7719"/>
      <c r="P7719" s="29"/>
      <c r="R7719"/>
    </row>
    <row r="7720" spans="15:18" x14ac:dyDescent="0.25">
      <c r="O7720"/>
      <c r="P7720" s="29"/>
      <c r="R7720"/>
    </row>
    <row r="7721" spans="15:18" x14ac:dyDescent="0.25">
      <c r="O7721"/>
      <c r="P7721" s="29"/>
      <c r="R7721"/>
    </row>
    <row r="7722" spans="15:18" x14ac:dyDescent="0.25">
      <c r="O7722"/>
      <c r="P7722" s="29"/>
      <c r="R7722"/>
    </row>
    <row r="7723" spans="15:18" x14ac:dyDescent="0.25">
      <c r="O7723"/>
      <c r="P7723" s="29"/>
      <c r="R7723"/>
    </row>
    <row r="7724" spans="15:18" x14ac:dyDescent="0.25">
      <c r="O7724"/>
      <c r="P7724" s="29"/>
      <c r="R7724"/>
    </row>
    <row r="7725" spans="15:18" x14ac:dyDescent="0.25">
      <c r="O7725"/>
      <c r="P7725" s="29"/>
      <c r="R7725"/>
    </row>
    <row r="7726" spans="15:18" x14ac:dyDescent="0.25">
      <c r="O7726"/>
      <c r="P7726" s="29"/>
      <c r="R7726"/>
    </row>
    <row r="7727" spans="15:18" x14ac:dyDescent="0.25">
      <c r="O7727"/>
      <c r="P7727" s="29"/>
      <c r="R7727"/>
    </row>
    <row r="7728" spans="15:18" x14ac:dyDescent="0.25">
      <c r="O7728"/>
      <c r="P7728" s="29"/>
      <c r="R7728"/>
    </row>
    <row r="7729" spans="15:18" x14ac:dyDescent="0.25">
      <c r="O7729"/>
      <c r="P7729" s="29"/>
      <c r="R7729"/>
    </row>
    <row r="7730" spans="15:18" x14ac:dyDescent="0.25">
      <c r="O7730"/>
      <c r="P7730" s="29"/>
      <c r="R7730"/>
    </row>
    <row r="7731" spans="15:18" x14ac:dyDescent="0.25">
      <c r="O7731"/>
      <c r="P7731" s="29"/>
      <c r="R7731"/>
    </row>
    <row r="7732" spans="15:18" x14ac:dyDescent="0.25">
      <c r="O7732"/>
      <c r="P7732" s="29"/>
      <c r="R7732"/>
    </row>
    <row r="7733" spans="15:18" x14ac:dyDescent="0.25">
      <c r="O7733"/>
      <c r="P7733" s="29"/>
      <c r="R7733"/>
    </row>
    <row r="7734" spans="15:18" x14ac:dyDescent="0.25">
      <c r="O7734"/>
      <c r="P7734" s="29"/>
      <c r="R7734"/>
    </row>
    <row r="7735" spans="15:18" x14ac:dyDescent="0.25">
      <c r="O7735"/>
      <c r="P7735" s="29"/>
      <c r="R7735"/>
    </row>
    <row r="7736" spans="15:18" x14ac:dyDescent="0.25">
      <c r="O7736"/>
      <c r="P7736" s="29"/>
      <c r="R7736"/>
    </row>
    <row r="7737" spans="15:18" x14ac:dyDescent="0.25">
      <c r="O7737"/>
      <c r="P7737" s="29"/>
      <c r="R7737"/>
    </row>
    <row r="7738" spans="15:18" x14ac:dyDescent="0.25">
      <c r="O7738"/>
      <c r="P7738" s="29"/>
      <c r="R7738"/>
    </row>
    <row r="7739" spans="15:18" x14ac:dyDescent="0.25">
      <c r="O7739"/>
      <c r="P7739" s="29"/>
      <c r="R7739"/>
    </row>
    <row r="7740" spans="15:18" x14ac:dyDescent="0.25">
      <c r="O7740"/>
      <c r="P7740" s="29"/>
      <c r="R7740"/>
    </row>
    <row r="7741" spans="15:18" x14ac:dyDescent="0.25">
      <c r="O7741"/>
      <c r="P7741" s="29"/>
      <c r="R7741"/>
    </row>
    <row r="7742" spans="15:18" x14ac:dyDescent="0.25">
      <c r="O7742"/>
      <c r="P7742" s="29"/>
      <c r="R7742"/>
    </row>
    <row r="7743" spans="15:18" x14ac:dyDescent="0.25">
      <c r="O7743"/>
      <c r="P7743" s="29"/>
      <c r="R7743"/>
    </row>
    <row r="7744" spans="15:18" x14ac:dyDescent="0.25">
      <c r="O7744"/>
      <c r="P7744" s="29"/>
      <c r="R7744"/>
    </row>
    <row r="7745" spans="15:18" x14ac:dyDescent="0.25">
      <c r="O7745"/>
      <c r="P7745" s="29"/>
      <c r="R7745"/>
    </row>
    <row r="7746" spans="15:18" x14ac:dyDescent="0.25">
      <c r="O7746"/>
      <c r="P7746" s="29"/>
      <c r="R7746"/>
    </row>
    <row r="7747" spans="15:18" x14ac:dyDescent="0.25">
      <c r="O7747"/>
      <c r="P7747" s="29"/>
      <c r="R7747"/>
    </row>
    <row r="7748" spans="15:18" x14ac:dyDescent="0.25">
      <c r="O7748"/>
      <c r="P7748" s="29"/>
      <c r="R7748"/>
    </row>
    <row r="7749" spans="15:18" x14ac:dyDescent="0.25">
      <c r="O7749"/>
      <c r="P7749" s="29"/>
      <c r="R7749"/>
    </row>
    <row r="7750" spans="15:18" x14ac:dyDescent="0.25">
      <c r="O7750"/>
      <c r="P7750" s="29"/>
      <c r="R7750"/>
    </row>
    <row r="7751" spans="15:18" x14ac:dyDescent="0.25">
      <c r="O7751"/>
      <c r="P7751" s="29"/>
      <c r="R7751"/>
    </row>
    <row r="7752" spans="15:18" x14ac:dyDescent="0.25">
      <c r="O7752"/>
      <c r="P7752" s="29"/>
      <c r="R7752"/>
    </row>
    <row r="7753" spans="15:18" x14ac:dyDescent="0.25">
      <c r="O7753"/>
      <c r="P7753" s="29"/>
      <c r="R7753"/>
    </row>
    <row r="7754" spans="15:18" x14ac:dyDescent="0.25">
      <c r="O7754"/>
      <c r="P7754" s="29"/>
      <c r="R7754"/>
    </row>
    <row r="7755" spans="15:18" x14ac:dyDescent="0.25">
      <c r="O7755"/>
      <c r="P7755" s="29"/>
      <c r="R7755"/>
    </row>
    <row r="7756" spans="15:18" x14ac:dyDescent="0.25">
      <c r="O7756"/>
      <c r="P7756" s="29"/>
      <c r="R7756"/>
    </row>
    <row r="7757" spans="15:18" x14ac:dyDescent="0.25">
      <c r="O7757"/>
      <c r="P7757" s="29"/>
      <c r="R7757"/>
    </row>
    <row r="7758" spans="15:18" x14ac:dyDescent="0.25">
      <c r="O7758"/>
      <c r="P7758" s="29"/>
      <c r="R7758"/>
    </row>
    <row r="7759" spans="15:18" x14ac:dyDescent="0.25">
      <c r="O7759"/>
      <c r="P7759" s="29"/>
      <c r="R7759"/>
    </row>
    <row r="7760" spans="15:18" x14ac:dyDescent="0.25">
      <c r="O7760"/>
      <c r="P7760" s="29"/>
      <c r="R7760"/>
    </row>
    <row r="7761" spans="15:18" x14ac:dyDescent="0.25">
      <c r="O7761"/>
      <c r="P7761" s="29"/>
      <c r="R7761"/>
    </row>
    <row r="7762" spans="15:18" x14ac:dyDescent="0.25">
      <c r="O7762"/>
      <c r="P7762" s="29"/>
      <c r="R7762"/>
    </row>
    <row r="7763" spans="15:18" x14ac:dyDescent="0.25">
      <c r="O7763"/>
      <c r="P7763" s="29"/>
      <c r="R7763"/>
    </row>
    <row r="7764" spans="15:18" x14ac:dyDescent="0.25">
      <c r="O7764"/>
      <c r="P7764" s="29"/>
      <c r="R7764"/>
    </row>
    <row r="7765" spans="15:18" x14ac:dyDescent="0.25">
      <c r="O7765"/>
      <c r="P7765" s="29"/>
      <c r="R7765"/>
    </row>
    <row r="7766" spans="15:18" x14ac:dyDescent="0.25">
      <c r="O7766"/>
      <c r="P7766" s="29"/>
      <c r="R7766"/>
    </row>
    <row r="7767" spans="15:18" x14ac:dyDescent="0.25">
      <c r="O7767"/>
      <c r="P7767" s="29"/>
      <c r="R7767"/>
    </row>
    <row r="7768" spans="15:18" x14ac:dyDescent="0.25">
      <c r="O7768"/>
      <c r="P7768" s="29"/>
      <c r="R7768"/>
    </row>
    <row r="7769" spans="15:18" x14ac:dyDescent="0.25">
      <c r="O7769"/>
      <c r="P7769" s="29"/>
      <c r="R7769"/>
    </row>
    <row r="7770" spans="15:18" x14ac:dyDescent="0.25">
      <c r="O7770"/>
      <c r="P7770" s="29"/>
      <c r="R7770"/>
    </row>
    <row r="7771" spans="15:18" x14ac:dyDescent="0.25">
      <c r="O7771"/>
      <c r="P7771" s="29"/>
      <c r="R7771"/>
    </row>
    <row r="7772" spans="15:18" x14ac:dyDescent="0.25">
      <c r="O7772"/>
      <c r="P7772" s="29"/>
      <c r="R7772"/>
    </row>
    <row r="7773" spans="15:18" x14ac:dyDescent="0.25">
      <c r="O7773"/>
      <c r="P7773" s="29"/>
      <c r="R7773"/>
    </row>
    <row r="7774" spans="15:18" x14ac:dyDescent="0.25">
      <c r="O7774"/>
      <c r="P7774" s="29"/>
      <c r="R7774"/>
    </row>
    <row r="7775" spans="15:18" x14ac:dyDescent="0.25">
      <c r="O7775"/>
      <c r="P7775" s="29"/>
      <c r="R7775"/>
    </row>
    <row r="7776" spans="15:18" x14ac:dyDescent="0.25">
      <c r="O7776"/>
      <c r="P7776" s="29"/>
      <c r="R7776"/>
    </row>
    <row r="7777" spans="15:18" x14ac:dyDescent="0.25">
      <c r="O7777"/>
      <c r="P7777" s="29"/>
      <c r="R7777"/>
    </row>
    <row r="7778" spans="15:18" x14ac:dyDescent="0.25">
      <c r="O7778"/>
      <c r="P7778" s="29"/>
      <c r="R7778"/>
    </row>
    <row r="7779" spans="15:18" x14ac:dyDescent="0.25">
      <c r="O7779"/>
      <c r="P7779" s="29"/>
      <c r="R7779"/>
    </row>
    <row r="7780" spans="15:18" x14ac:dyDescent="0.25">
      <c r="O7780"/>
      <c r="P7780" s="29"/>
      <c r="R7780"/>
    </row>
    <row r="7781" spans="15:18" x14ac:dyDescent="0.25">
      <c r="O7781"/>
      <c r="P7781" s="29"/>
      <c r="R7781"/>
    </row>
    <row r="7782" spans="15:18" x14ac:dyDescent="0.25">
      <c r="O7782"/>
      <c r="P7782" s="29"/>
      <c r="R7782"/>
    </row>
    <row r="7783" spans="15:18" x14ac:dyDescent="0.25">
      <c r="O7783"/>
      <c r="P7783" s="29"/>
      <c r="R7783"/>
    </row>
    <row r="7784" spans="15:18" x14ac:dyDescent="0.25">
      <c r="O7784"/>
      <c r="P7784" s="29"/>
      <c r="R7784"/>
    </row>
    <row r="7785" spans="15:18" x14ac:dyDescent="0.25">
      <c r="O7785"/>
      <c r="P7785" s="29"/>
      <c r="R7785"/>
    </row>
    <row r="7786" spans="15:18" x14ac:dyDescent="0.25">
      <c r="O7786"/>
      <c r="P7786" s="29"/>
      <c r="R7786"/>
    </row>
    <row r="7787" spans="15:18" x14ac:dyDescent="0.25">
      <c r="O7787"/>
      <c r="P7787" s="29"/>
      <c r="R7787"/>
    </row>
    <row r="7788" spans="15:18" x14ac:dyDescent="0.25">
      <c r="O7788"/>
      <c r="P7788" s="29"/>
      <c r="R7788"/>
    </row>
    <row r="7789" spans="15:18" x14ac:dyDescent="0.25">
      <c r="O7789"/>
      <c r="P7789" s="29"/>
      <c r="R7789"/>
    </row>
    <row r="7790" spans="15:18" x14ac:dyDescent="0.25">
      <c r="O7790"/>
      <c r="P7790" s="29"/>
      <c r="R7790"/>
    </row>
    <row r="7791" spans="15:18" x14ac:dyDescent="0.25">
      <c r="O7791"/>
      <c r="P7791" s="29"/>
      <c r="R7791"/>
    </row>
    <row r="7792" spans="15:18" x14ac:dyDescent="0.25">
      <c r="O7792"/>
      <c r="P7792" s="29"/>
      <c r="R7792"/>
    </row>
    <row r="7793" spans="15:18" x14ac:dyDescent="0.25">
      <c r="O7793"/>
      <c r="P7793" s="29"/>
      <c r="R7793"/>
    </row>
    <row r="7794" spans="15:18" x14ac:dyDescent="0.25">
      <c r="O7794"/>
      <c r="P7794" s="29"/>
      <c r="R7794"/>
    </row>
    <row r="7795" spans="15:18" x14ac:dyDescent="0.25">
      <c r="O7795"/>
      <c r="P7795" s="29"/>
      <c r="R7795"/>
    </row>
    <row r="7796" spans="15:18" x14ac:dyDescent="0.25">
      <c r="O7796"/>
      <c r="P7796" s="29"/>
      <c r="R7796"/>
    </row>
    <row r="7797" spans="15:18" x14ac:dyDescent="0.25">
      <c r="O7797"/>
      <c r="P7797" s="29"/>
      <c r="R7797"/>
    </row>
    <row r="7798" spans="15:18" x14ac:dyDescent="0.25">
      <c r="O7798"/>
      <c r="P7798" s="29"/>
      <c r="R7798"/>
    </row>
    <row r="7799" spans="15:18" x14ac:dyDescent="0.25">
      <c r="O7799"/>
      <c r="P7799" s="29"/>
      <c r="R7799"/>
    </row>
    <row r="7800" spans="15:18" x14ac:dyDescent="0.25">
      <c r="O7800"/>
      <c r="P7800" s="29"/>
      <c r="R7800"/>
    </row>
    <row r="7801" spans="15:18" x14ac:dyDescent="0.25">
      <c r="O7801"/>
      <c r="P7801" s="29"/>
      <c r="R7801"/>
    </row>
    <row r="7802" spans="15:18" x14ac:dyDescent="0.25">
      <c r="O7802"/>
      <c r="P7802" s="29"/>
      <c r="R7802"/>
    </row>
    <row r="7803" spans="15:18" x14ac:dyDescent="0.25">
      <c r="O7803"/>
      <c r="P7803" s="29"/>
      <c r="R7803"/>
    </row>
    <row r="7804" spans="15:18" x14ac:dyDescent="0.25">
      <c r="O7804"/>
      <c r="P7804" s="29"/>
      <c r="R7804"/>
    </row>
    <row r="7805" spans="15:18" x14ac:dyDescent="0.25">
      <c r="O7805"/>
      <c r="P7805" s="29"/>
      <c r="R7805"/>
    </row>
    <row r="7806" spans="15:18" x14ac:dyDescent="0.25">
      <c r="O7806"/>
      <c r="P7806" s="29"/>
      <c r="R7806"/>
    </row>
    <row r="7807" spans="15:18" x14ac:dyDescent="0.25">
      <c r="O7807"/>
      <c r="P7807" s="29"/>
      <c r="R7807"/>
    </row>
    <row r="7808" spans="15:18" x14ac:dyDescent="0.25">
      <c r="O7808"/>
      <c r="P7808" s="29"/>
      <c r="R7808"/>
    </row>
    <row r="7809" spans="15:18" x14ac:dyDescent="0.25">
      <c r="O7809"/>
      <c r="P7809" s="29"/>
      <c r="R7809"/>
    </row>
    <row r="7810" spans="15:18" x14ac:dyDescent="0.25">
      <c r="O7810"/>
      <c r="P7810" s="29"/>
      <c r="R7810"/>
    </row>
    <row r="7811" spans="15:18" x14ac:dyDescent="0.25">
      <c r="O7811"/>
      <c r="P7811" s="29"/>
      <c r="R7811"/>
    </row>
    <row r="7812" spans="15:18" x14ac:dyDescent="0.25">
      <c r="O7812"/>
      <c r="P7812" s="29"/>
      <c r="R7812"/>
    </row>
    <row r="7813" spans="15:18" x14ac:dyDescent="0.25">
      <c r="O7813"/>
      <c r="P7813" s="29"/>
      <c r="R7813"/>
    </row>
    <row r="7814" spans="15:18" x14ac:dyDescent="0.25">
      <c r="O7814"/>
      <c r="P7814" s="29"/>
      <c r="R7814"/>
    </row>
    <row r="7815" spans="15:18" x14ac:dyDescent="0.25">
      <c r="O7815"/>
      <c r="P7815" s="29"/>
      <c r="R7815"/>
    </row>
    <row r="7816" spans="15:18" x14ac:dyDescent="0.25">
      <c r="O7816"/>
      <c r="P7816" s="29"/>
      <c r="R7816"/>
    </row>
    <row r="7817" spans="15:18" x14ac:dyDescent="0.25">
      <c r="O7817"/>
      <c r="P7817" s="29"/>
      <c r="R7817"/>
    </row>
    <row r="7818" spans="15:18" x14ac:dyDescent="0.25">
      <c r="O7818"/>
      <c r="P7818" s="29"/>
      <c r="R7818"/>
    </row>
    <row r="7819" spans="15:18" x14ac:dyDescent="0.25">
      <c r="O7819"/>
      <c r="P7819" s="29"/>
      <c r="R7819"/>
    </row>
    <row r="7820" spans="15:18" x14ac:dyDescent="0.25">
      <c r="O7820"/>
      <c r="P7820" s="29"/>
      <c r="R7820"/>
    </row>
    <row r="7821" spans="15:18" x14ac:dyDescent="0.25">
      <c r="O7821"/>
      <c r="P7821" s="29"/>
      <c r="R7821"/>
    </row>
    <row r="7822" spans="15:18" x14ac:dyDescent="0.25">
      <c r="O7822"/>
      <c r="P7822" s="29"/>
      <c r="R7822"/>
    </row>
    <row r="7823" spans="15:18" x14ac:dyDescent="0.25">
      <c r="O7823"/>
      <c r="P7823" s="29"/>
      <c r="R7823"/>
    </row>
    <row r="7824" spans="15:18" x14ac:dyDescent="0.25">
      <c r="O7824"/>
      <c r="P7824" s="29"/>
      <c r="R7824"/>
    </row>
    <row r="7825" spans="15:18" x14ac:dyDescent="0.25">
      <c r="O7825"/>
      <c r="P7825" s="29"/>
      <c r="R7825"/>
    </row>
    <row r="7826" spans="15:18" x14ac:dyDescent="0.25">
      <c r="O7826"/>
      <c r="P7826" s="29"/>
      <c r="R7826"/>
    </row>
    <row r="7827" spans="15:18" x14ac:dyDescent="0.25">
      <c r="O7827"/>
      <c r="P7827" s="29"/>
      <c r="R7827"/>
    </row>
    <row r="7828" spans="15:18" x14ac:dyDescent="0.25">
      <c r="O7828"/>
      <c r="P7828" s="29"/>
      <c r="R7828"/>
    </row>
    <row r="7829" spans="15:18" x14ac:dyDescent="0.25">
      <c r="O7829"/>
      <c r="P7829" s="29"/>
      <c r="R7829"/>
    </row>
    <row r="7830" spans="15:18" x14ac:dyDescent="0.25">
      <c r="O7830"/>
      <c r="P7830" s="29"/>
      <c r="R7830"/>
    </row>
    <row r="7831" spans="15:18" x14ac:dyDescent="0.25">
      <c r="O7831"/>
      <c r="P7831" s="29"/>
      <c r="R7831"/>
    </row>
    <row r="7832" spans="15:18" x14ac:dyDescent="0.25">
      <c r="O7832"/>
      <c r="P7832" s="29"/>
      <c r="R7832"/>
    </row>
    <row r="7833" spans="15:18" x14ac:dyDescent="0.25">
      <c r="O7833"/>
      <c r="P7833" s="29"/>
      <c r="R7833"/>
    </row>
    <row r="7834" spans="15:18" x14ac:dyDescent="0.25">
      <c r="O7834"/>
      <c r="P7834" s="29"/>
      <c r="R7834"/>
    </row>
    <row r="7835" spans="15:18" x14ac:dyDescent="0.25">
      <c r="O7835"/>
      <c r="P7835" s="29"/>
      <c r="R7835"/>
    </row>
    <row r="7836" spans="15:18" x14ac:dyDescent="0.25">
      <c r="O7836"/>
      <c r="P7836" s="29"/>
      <c r="R7836"/>
    </row>
    <row r="7837" spans="15:18" x14ac:dyDescent="0.25">
      <c r="O7837"/>
      <c r="P7837" s="29"/>
      <c r="R7837"/>
    </row>
    <row r="7838" spans="15:18" x14ac:dyDescent="0.25">
      <c r="O7838"/>
      <c r="P7838" s="29"/>
      <c r="R7838"/>
    </row>
    <row r="7839" spans="15:18" x14ac:dyDescent="0.25">
      <c r="O7839"/>
      <c r="P7839" s="29"/>
      <c r="R7839"/>
    </row>
    <row r="7840" spans="15:18" x14ac:dyDescent="0.25">
      <c r="O7840"/>
      <c r="P7840" s="29"/>
      <c r="R7840"/>
    </row>
    <row r="7841" spans="15:18" x14ac:dyDescent="0.25">
      <c r="O7841"/>
      <c r="P7841" s="29"/>
      <c r="R7841"/>
    </row>
    <row r="7842" spans="15:18" x14ac:dyDescent="0.25">
      <c r="O7842"/>
      <c r="P7842" s="29"/>
      <c r="R7842"/>
    </row>
    <row r="7843" spans="15:18" x14ac:dyDescent="0.25">
      <c r="O7843"/>
      <c r="P7843" s="29"/>
      <c r="R7843"/>
    </row>
    <row r="7844" spans="15:18" x14ac:dyDescent="0.25">
      <c r="O7844"/>
      <c r="P7844" s="29"/>
      <c r="R7844"/>
    </row>
    <row r="7845" spans="15:18" x14ac:dyDescent="0.25">
      <c r="O7845"/>
      <c r="P7845" s="29"/>
      <c r="R7845"/>
    </row>
    <row r="7846" spans="15:18" x14ac:dyDescent="0.25">
      <c r="O7846"/>
      <c r="P7846" s="29"/>
      <c r="R7846"/>
    </row>
    <row r="7847" spans="15:18" x14ac:dyDescent="0.25">
      <c r="O7847"/>
      <c r="P7847" s="29"/>
      <c r="R7847"/>
    </row>
    <row r="7848" spans="15:18" x14ac:dyDescent="0.25">
      <c r="O7848"/>
      <c r="P7848" s="29"/>
      <c r="R7848"/>
    </row>
    <row r="7849" spans="15:18" x14ac:dyDescent="0.25">
      <c r="O7849"/>
      <c r="P7849" s="29"/>
      <c r="R7849"/>
    </row>
    <row r="7850" spans="15:18" x14ac:dyDescent="0.25">
      <c r="O7850"/>
      <c r="P7850" s="29"/>
      <c r="R7850"/>
    </row>
    <row r="7851" spans="15:18" x14ac:dyDescent="0.25">
      <c r="O7851"/>
      <c r="P7851" s="29"/>
      <c r="R7851"/>
    </row>
    <row r="7852" spans="15:18" x14ac:dyDescent="0.25">
      <c r="O7852"/>
      <c r="P7852" s="29"/>
      <c r="R7852"/>
    </row>
    <row r="7853" spans="15:18" x14ac:dyDescent="0.25">
      <c r="O7853"/>
      <c r="P7853" s="29"/>
      <c r="R7853"/>
    </row>
    <row r="7854" spans="15:18" x14ac:dyDescent="0.25">
      <c r="O7854"/>
      <c r="P7854" s="29"/>
      <c r="R7854"/>
    </row>
    <row r="7855" spans="15:18" x14ac:dyDescent="0.25">
      <c r="O7855"/>
      <c r="P7855" s="29"/>
      <c r="R7855"/>
    </row>
    <row r="7856" spans="15:18" x14ac:dyDescent="0.25">
      <c r="O7856"/>
      <c r="P7856" s="29"/>
      <c r="R7856"/>
    </row>
    <row r="7857" spans="15:18" x14ac:dyDescent="0.25">
      <c r="O7857"/>
      <c r="P7857" s="29"/>
      <c r="R7857"/>
    </row>
    <row r="7858" spans="15:18" x14ac:dyDescent="0.25">
      <c r="O7858"/>
      <c r="P7858" s="29"/>
      <c r="R7858"/>
    </row>
    <row r="7859" spans="15:18" x14ac:dyDescent="0.25">
      <c r="O7859"/>
      <c r="P7859" s="29"/>
      <c r="R7859"/>
    </row>
    <row r="7860" spans="15:18" x14ac:dyDescent="0.25">
      <c r="O7860"/>
      <c r="P7860" s="29"/>
      <c r="R7860"/>
    </row>
    <row r="7861" spans="15:18" x14ac:dyDescent="0.25">
      <c r="O7861"/>
      <c r="P7861" s="29"/>
      <c r="R7861"/>
    </row>
    <row r="7862" spans="15:18" x14ac:dyDescent="0.25">
      <c r="O7862"/>
      <c r="P7862" s="29"/>
      <c r="R7862"/>
    </row>
    <row r="7863" spans="15:18" x14ac:dyDescent="0.25">
      <c r="O7863"/>
      <c r="P7863" s="29"/>
      <c r="R7863"/>
    </row>
    <row r="7864" spans="15:18" x14ac:dyDescent="0.25">
      <c r="O7864"/>
      <c r="P7864" s="29"/>
      <c r="R7864"/>
    </row>
    <row r="7865" spans="15:18" x14ac:dyDescent="0.25">
      <c r="O7865"/>
      <c r="P7865" s="29"/>
      <c r="R7865"/>
    </row>
    <row r="7866" spans="15:18" x14ac:dyDescent="0.25">
      <c r="O7866"/>
      <c r="P7866" s="29"/>
      <c r="R7866"/>
    </row>
    <row r="7867" spans="15:18" x14ac:dyDescent="0.25">
      <c r="O7867"/>
      <c r="P7867" s="29"/>
      <c r="R7867"/>
    </row>
    <row r="7868" spans="15:18" x14ac:dyDescent="0.25">
      <c r="O7868"/>
      <c r="P7868" s="29"/>
      <c r="R7868"/>
    </row>
    <row r="7869" spans="15:18" x14ac:dyDescent="0.25">
      <c r="O7869"/>
      <c r="P7869" s="29"/>
      <c r="R7869"/>
    </row>
    <row r="7870" spans="15:18" x14ac:dyDescent="0.25">
      <c r="O7870"/>
      <c r="P7870" s="29"/>
      <c r="R7870"/>
    </row>
    <row r="7871" spans="15:18" x14ac:dyDescent="0.25">
      <c r="O7871"/>
      <c r="P7871" s="29"/>
      <c r="R7871"/>
    </row>
    <row r="7872" spans="15:18" x14ac:dyDescent="0.25">
      <c r="O7872"/>
      <c r="P7872" s="29"/>
      <c r="R7872"/>
    </row>
    <row r="7873" spans="15:18" x14ac:dyDescent="0.25">
      <c r="O7873"/>
      <c r="P7873" s="29"/>
      <c r="R7873"/>
    </row>
    <row r="7874" spans="15:18" x14ac:dyDescent="0.25">
      <c r="O7874"/>
      <c r="P7874" s="29"/>
      <c r="R7874"/>
    </row>
    <row r="7875" spans="15:18" x14ac:dyDescent="0.25">
      <c r="O7875"/>
      <c r="P7875" s="29"/>
      <c r="R7875"/>
    </row>
    <row r="7876" spans="15:18" x14ac:dyDescent="0.25">
      <c r="O7876"/>
      <c r="P7876" s="29"/>
      <c r="R7876"/>
    </row>
    <row r="7877" spans="15:18" x14ac:dyDescent="0.25">
      <c r="O7877"/>
      <c r="P7877" s="29"/>
      <c r="R7877"/>
    </row>
    <row r="7878" spans="15:18" x14ac:dyDescent="0.25">
      <c r="O7878"/>
      <c r="P7878" s="29"/>
      <c r="R7878"/>
    </row>
    <row r="7879" spans="15:18" x14ac:dyDescent="0.25">
      <c r="O7879"/>
      <c r="P7879" s="29"/>
      <c r="R7879"/>
    </row>
    <row r="7880" spans="15:18" x14ac:dyDescent="0.25">
      <c r="O7880"/>
      <c r="P7880" s="29"/>
      <c r="R7880"/>
    </row>
    <row r="7881" spans="15:18" x14ac:dyDescent="0.25">
      <c r="O7881"/>
      <c r="P7881" s="29"/>
      <c r="R7881"/>
    </row>
    <row r="7882" spans="15:18" x14ac:dyDescent="0.25">
      <c r="O7882"/>
      <c r="P7882" s="29"/>
      <c r="R7882"/>
    </row>
    <row r="7883" spans="15:18" x14ac:dyDescent="0.25">
      <c r="O7883"/>
      <c r="P7883" s="29"/>
      <c r="R7883"/>
    </row>
    <row r="7884" spans="15:18" x14ac:dyDescent="0.25">
      <c r="O7884"/>
      <c r="P7884" s="29"/>
      <c r="R7884"/>
    </row>
    <row r="7885" spans="15:18" x14ac:dyDescent="0.25">
      <c r="O7885"/>
      <c r="P7885" s="29"/>
      <c r="R7885"/>
    </row>
    <row r="7886" spans="15:18" x14ac:dyDescent="0.25">
      <c r="O7886"/>
      <c r="P7886" s="29"/>
      <c r="R7886"/>
    </row>
    <row r="7887" spans="15:18" x14ac:dyDescent="0.25">
      <c r="O7887"/>
      <c r="P7887" s="29"/>
      <c r="R7887"/>
    </row>
    <row r="7888" spans="15:18" x14ac:dyDescent="0.25">
      <c r="O7888"/>
      <c r="P7888" s="29"/>
      <c r="R7888"/>
    </row>
    <row r="7889" spans="15:18" x14ac:dyDescent="0.25">
      <c r="O7889"/>
      <c r="P7889" s="29"/>
      <c r="R7889"/>
    </row>
    <row r="7890" spans="15:18" x14ac:dyDescent="0.25">
      <c r="O7890"/>
      <c r="P7890" s="29"/>
      <c r="R7890"/>
    </row>
    <row r="7891" spans="15:18" x14ac:dyDescent="0.25">
      <c r="O7891"/>
      <c r="P7891" s="29"/>
      <c r="R7891"/>
    </row>
    <row r="7892" spans="15:18" x14ac:dyDescent="0.25">
      <c r="O7892"/>
      <c r="P7892" s="29"/>
      <c r="R7892"/>
    </row>
    <row r="7893" spans="15:18" x14ac:dyDescent="0.25">
      <c r="O7893"/>
      <c r="P7893" s="29"/>
      <c r="R7893"/>
    </row>
    <row r="7894" spans="15:18" x14ac:dyDescent="0.25">
      <c r="O7894"/>
      <c r="P7894" s="29"/>
      <c r="R7894"/>
    </row>
    <row r="7895" spans="15:18" x14ac:dyDescent="0.25">
      <c r="O7895"/>
      <c r="P7895" s="29"/>
      <c r="R7895"/>
    </row>
    <row r="7896" spans="15:18" x14ac:dyDescent="0.25">
      <c r="O7896"/>
      <c r="P7896" s="29"/>
      <c r="R7896"/>
    </row>
    <row r="7897" spans="15:18" x14ac:dyDescent="0.25">
      <c r="O7897"/>
      <c r="P7897" s="29"/>
      <c r="R7897"/>
    </row>
    <row r="7898" spans="15:18" x14ac:dyDescent="0.25">
      <c r="O7898"/>
      <c r="P7898" s="29"/>
      <c r="R7898"/>
    </row>
    <row r="7899" spans="15:18" x14ac:dyDescent="0.25">
      <c r="O7899"/>
      <c r="P7899" s="29"/>
      <c r="R7899"/>
    </row>
    <row r="7900" spans="15:18" x14ac:dyDescent="0.25">
      <c r="O7900"/>
      <c r="P7900" s="29"/>
      <c r="R7900"/>
    </row>
    <row r="7901" spans="15:18" x14ac:dyDescent="0.25">
      <c r="O7901"/>
      <c r="P7901" s="29"/>
      <c r="R7901"/>
    </row>
    <row r="7902" spans="15:18" x14ac:dyDescent="0.25">
      <c r="O7902"/>
      <c r="P7902" s="29"/>
      <c r="R7902"/>
    </row>
    <row r="7903" spans="15:18" x14ac:dyDescent="0.25">
      <c r="O7903"/>
      <c r="P7903" s="29"/>
      <c r="R7903"/>
    </row>
    <row r="7904" spans="15:18" x14ac:dyDescent="0.25">
      <c r="O7904"/>
      <c r="P7904" s="29"/>
      <c r="R7904"/>
    </row>
    <row r="7905" spans="15:18" x14ac:dyDescent="0.25">
      <c r="O7905"/>
      <c r="P7905" s="29"/>
      <c r="R7905"/>
    </row>
    <row r="7906" spans="15:18" x14ac:dyDescent="0.25">
      <c r="O7906"/>
      <c r="P7906" s="29"/>
      <c r="R7906"/>
    </row>
    <row r="7907" spans="15:18" x14ac:dyDescent="0.25">
      <c r="O7907"/>
      <c r="P7907" s="29"/>
      <c r="R7907"/>
    </row>
    <row r="7908" spans="15:18" x14ac:dyDescent="0.25">
      <c r="O7908"/>
      <c r="P7908" s="29"/>
      <c r="R7908"/>
    </row>
    <row r="7909" spans="15:18" x14ac:dyDescent="0.25">
      <c r="O7909"/>
      <c r="P7909" s="29"/>
      <c r="R7909"/>
    </row>
    <row r="7910" spans="15:18" x14ac:dyDescent="0.25">
      <c r="O7910"/>
      <c r="P7910" s="29"/>
      <c r="R7910"/>
    </row>
    <row r="7911" spans="15:18" x14ac:dyDescent="0.25">
      <c r="O7911"/>
      <c r="P7911" s="29"/>
      <c r="R7911"/>
    </row>
    <row r="7912" spans="15:18" x14ac:dyDescent="0.25">
      <c r="O7912"/>
      <c r="P7912" s="29"/>
      <c r="R7912"/>
    </row>
    <row r="7913" spans="15:18" x14ac:dyDescent="0.25">
      <c r="O7913"/>
      <c r="P7913" s="29"/>
      <c r="R7913"/>
    </row>
    <row r="7914" spans="15:18" x14ac:dyDescent="0.25">
      <c r="O7914"/>
      <c r="P7914" s="29"/>
      <c r="R7914"/>
    </row>
    <row r="7915" spans="15:18" x14ac:dyDescent="0.25">
      <c r="O7915"/>
      <c r="P7915" s="29"/>
      <c r="R7915"/>
    </row>
    <row r="7916" spans="15:18" x14ac:dyDescent="0.25">
      <c r="O7916"/>
      <c r="P7916" s="29"/>
      <c r="R7916"/>
    </row>
    <row r="7917" spans="15:18" x14ac:dyDescent="0.25">
      <c r="O7917"/>
      <c r="P7917" s="29"/>
      <c r="R7917"/>
    </row>
    <row r="7918" spans="15:18" x14ac:dyDescent="0.25">
      <c r="O7918"/>
      <c r="P7918" s="29"/>
      <c r="R7918"/>
    </row>
    <row r="7919" spans="15:18" x14ac:dyDescent="0.25">
      <c r="O7919"/>
      <c r="P7919" s="29"/>
      <c r="R7919"/>
    </row>
    <row r="7920" spans="15:18" x14ac:dyDescent="0.25">
      <c r="O7920"/>
      <c r="P7920" s="29"/>
      <c r="R7920"/>
    </row>
    <row r="7921" spans="15:18" x14ac:dyDescent="0.25">
      <c r="O7921"/>
      <c r="P7921" s="29"/>
      <c r="R7921"/>
    </row>
    <row r="7922" spans="15:18" x14ac:dyDescent="0.25">
      <c r="O7922"/>
      <c r="P7922" s="29"/>
      <c r="R7922"/>
    </row>
    <row r="7923" spans="15:18" x14ac:dyDescent="0.25">
      <c r="O7923"/>
      <c r="P7923" s="29"/>
      <c r="R7923"/>
    </row>
    <row r="7924" spans="15:18" x14ac:dyDescent="0.25">
      <c r="O7924"/>
      <c r="P7924" s="29"/>
      <c r="R7924"/>
    </row>
    <row r="7925" spans="15:18" x14ac:dyDescent="0.25">
      <c r="O7925"/>
      <c r="P7925" s="29"/>
      <c r="R7925"/>
    </row>
    <row r="7926" spans="15:18" x14ac:dyDescent="0.25">
      <c r="O7926"/>
      <c r="P7926" s="29"/>
      <c r="R7926"/>
    </row>
    <row r="7927" spans="15:18" x14ac:dyDescent="0.25">
      <c r="O7927"/>
      <c r="P7927" s="29"/>
      <c r="R7927"/>
    </row>
    <row r="7928" spans="15:18" x14ac:dyDescent="0.25">
      <c r="O7928"/>
      <c r="P7928" s="29"/>
      <c r="R7928"/>
    </row>
    <row r="7929" spans="15:18" x14ac:dyDescent="0.25">
      <c r="O7929"/>
      <c r="P7929" s="29"/>
      <c r="R7929"/>
    </row>
    <row r="7930" spans="15:18" x14ac:dyDescent="0.25">
      <c r="O7930"/>
      <c r="P7930" s="29"/>
      <c r="R7930"/>
    </row>
    <row r="7931" spans="15:18" x14ac:dyDescent="0.25">
      <c r="O7931"/>
      <c r="P7931" s="29"/>
      <c r="R7931"/>
    </row>
    <row r="7932" spans="15:18" x14ac:dyDescent="0.25">
      <c r="O7932"/>
      <c r="P7932" s="29"/>
      <c r="R7932"/>
    </row>
    <row r="7933" spans="15:18" x14ac:dyDescent="0.25">
      <c r="O7933"/>
      <c r="P7933" s="29"/>
      <c r="R7933"/>
    </row>
    <row r="7934" spans="15:18" x14ac:dyDescent="0.25">
      <c r="O7934"/>
      <c r="P7934" s="29"/>
      <c r="R7934"/>
    </row>
    <row r="7935" spans="15:18" x14ac:dyDescent="0.25">
      <c r="O7935"/>
      <c r="P7935" s="29"/>
      <c r="R7935"/>
    </row>
    <row r="7936" spans="15:18" x14ac:dyDescent="0.25">
      <c r="O7936"/>
      <c r="P7936" s="29"/>
      <c r="R7936"/>
    </row>
    <row r="7937" spans="15:18" x14ac:dyDescent="0.25">
      <c r="O7937"/>
      <c r="P7937" s="29"/>
      <c r="R7937"/>
    </row>
    <row r="7938" spans="15:18" x14ac:dyDescent="0.25">
      <c r="O7938"/>
      <c r="P7938" s="29"/>
      <c r="R7938"/>
    </row>
    <row r="7939" spans="15:18" x14ac:dyDescent="0.25">
      <c r="O7939"/>
      <c r="P7939" s="29"/>
      <c r="R7939"/>
    </row>
    <row r="7940" spans="15:18" x14ac:dyDescent="0.25">
      <c r="O7940"/>
      <c r="P7940" s="29"/>
      <c r="R7940"/>
    </row>
    <row r="7941" spans="15:18" x14ac:dyDescent="0.25">
      <c r="O7941"/>
      <c r="P7941" s="29"/>
      <c r="R7941"/>
    </row>
    <row r="7942" spans="15:18" x14ac:dyDescent="0.25">
      <c r="O7942"/>
      <c r="P7942" s="29"/>
      <c r="R7942"/>
    </row>
    <row r="7943" spans="15:18" x14ac:dyDescent="0.25">
      <c r="O7943"/>
      <c r="P7943" s="29"/>
      <c r="R7943"/>
    </row>
    <row r="7944" spans="15:18" x14ac:dyDescent="0.25">
      <c r="O7944"/>
      <c r="P7944" s="29"/>
      <c r="R7944"/>
    </row>
    <row r="7945" spans="15:18" x14ac:dyDescent="0.25">
      <c r="O7945"/>
      <c r="P7945" s="29"/>
      <c r="R7945"/>
    </row>
    <row r="7946" spans="15:18" x14ac:dyDescent="0.25">
      <c r="O7946"/>
      <c r="P7946" s="29"/>
      <c r="R7946"/>
    </row>
    <row r="7947" spans="15:18" x14ac:dyDescent="0.25">
      <c r="O7947"/>
      <c r="P7947" s="29"/>
      <c r="R7947"/>
    </row>
    <row r="7948" spans="15:18" x14ac:dyDescent="0.25">
      <c r="O7948"/>
      <c r="P7948" s="29"/>
      <c r="R7948"/>
    </row>
    <row r="7949" spans="15:18" x14ac:dyDescent="0.25">
      <c r="O7949"/>
      <c r="P7949" s="29"/>
      <c r="R7949"/>
    </row>
    <row r="7950" spans="15:18" x14ac:dyDescent="0.25">
      <c r="O7950"/>
      <c r="P7950" s="29"/>
      <c r="R7950"/>
    </row>
    <row r="7951" spans="15:18" x14ac:dyDescent="0.25">
      <c r="O7951"/>
      <c r="P7951" s="29"/>
      <c r="R7951"/>
    </row>
    <row r="7952" spans="15:18" x14ac:dyDescent="0.25">
      <c r="O7952"/>
      <c r="P7952" s="29"/>
      <c r="R7952"/>
    </row>
    <row r="7953" spans="15:18" x14ac:dyDescent="0.25">
      <c r="O7953"/>
      <c r="P7953" s="29"/>
      <c r="R7953"/>
    </row>
    <row r="7954" spans="15:18" x14ac:dyDescent="0.25">
      <c r="O7954"/>
      <c r="P7954" s="29"/>
      <c r="R7954"/>
    </row>
    <row r="7955" spans="15:18" x14ac:dyDescent="0.25">
      <c r="O7955"/>
      <c r="P7955" s="29"/>
      <c r="R7955"/>
    </row>
    <row r="7956" spans="15:18" x14ac:dyDescent="0.25">
      <c r="O7956"/>
      <c r="P7956" s="29"/>
      <c r="R7956"/>
    </row>
    <row r="7957" spans="15:18" x14ac:dyDescent="0.25">
      <c r="O7957"/>
      <c r="P7957" s="29"/>
      <c r="R7957"/>
    </row>
    <row r="7958" spans="15:18" x14ac:dyDescent="0.25">
      <c r="O7958"/>
      <c r="P7958" s="29"/>
      <c r="R7958"/>
    </row>
    <row r="7959" spans="15:18" x14ac:dyDescent="0.25">
      <c r="O7959"/>
      <c r="P7959" s="29"/>
      <c r="R7959"/>
    </row>
    <row r="7960" spans="15:18" x14ac:dyDescent="0.25">
      <c r="O7960"/>
      <c r="P7960" s="29"/>
      <c r="R7960"/>
    </row>
    <row r="7961" spans="15:18" x14ac:dyDescent="0.25">
      <c r="O7961"/>
      <c r="P7961" s="29"/>
      <c r="R7961"/>
    </row>
    <row r="7962" spans="15:18" x14ac:dyDescent="0.25">
      <c r="O7962"/>
      <c r="P7962" s="29"/>
      <c r="R7962"/>
    </row>
    <row r="7963" spans="15:18" x14ac:dyDescent="0.25">
      <c r="O7963"/>
      <c r="P7963" s="29"/>
      <c r="R7963"/>
    </row>
    <row r="7964" spans="15:18" x14ac:dyDescent="0.25">
      <c r="O7964"/>
      <c r="P7964" s="29"/>
      <c r="R7964"/>
    </row>
    <row r="7965" spans="15:18" x14ac:dyDescent="0.25">
      <c r="O7965"/>
      <c r="P7965" s="29"/>
      <c r="R7965"/>
    </row>
    <row r="7966" spans="15:18" x14ac:dyDescent="0.25">
      <c r="O7966"/>
      <c r="P7966" s="29"/>
      <c r="R7966"/>
    </row>
    <row r="7967" spans="15:18" x14ac:dyDescent="0.25">
      <c r="O7967"/>
      <c r="P7967" s="29"/>
      <c r="R7967"/>
    </row>
    <row r="7968" spans="15:18" x14ac:dyDescent="0.25">
      <c r="O7968"/>
      <c r="P7968" s="29"/>
      <c r="R7968"/>
    </row>
    <row r="7969" spans="15:18" x14ac:dyDescent="0.25">
      <c r="O7969"/>
      <c r="P7969" s="29"/>
      <c r="R7969"/>
    </row>
    <row r="7970" spans="15:18" x14ac:dyDescent="0.25">
      <c r="O7970"/>
      <c r="P7970" s="29"/>
      <c r="R7970"/>
    </row>
    <row r="7971" spans="15:18" x14ac:dyDescent="0.25">
      <c r="O7971"/>
      <c r="P7971" s="29"/>
      <c r="R7971"/>
    </row>
    <row r="7972" spans="15:18" x14ac:dyDescent="0.25">
      <c r="O7972"/>
      <c r="P7972" s="29"/>
      <c r="R7972"/>
    </row>
    <row r="7973" spans="15:18" x14ac:dyDescent="0.25">
      <c r="O7973"/>
      <c r="P7973" s="29"/>
      <c r="R7973"/>
    </row>
    <row r="7974" spans="15:18" x14ac:dyDescent="0.25">
      <c r="O7974"/>
      <c r="P7974" s="29"/>
      <c r="R7974"/>
    </row>
    <row r="7975" spans="15:18" x14ac:dyDescent="0.25">
      <c r="O7975"/>
      <c r="P7975" s="29"/>
      <c r="R7975"/>
    </row>
    <row r="7976" spans="15:18" x14ac:dyDescent="0.25">
      <c r="O7976"/>
      <c r="P7976" s="29"/>
      <c r="R7976"/>
    </row>
    <row r="7977" spans="15:18" x14ac:dyDescent="0.25">
      <c r="O7977"/>
      <c r="P7977" s="29"/>
      <c r="R7977"/>
    </row>
    <row r="7978" spans="15:18" x14ac:dyDescent="0.25">
      <c r="O7978"/>
      <c r="P7978" s="29"/>
      <c r="R7978"/>
    </row>
    <row r="7979" spans="15:18" x14ac:dyDescent="0.25">
      <c r="O7979"/>
      <c r="P7979" s="29"/>
      <c r="R7979"/>
    </row>
    <row r="7980" spans="15:18" x14ac:dyDescent="0.25">
      <c r="O7980"/>
      <c r="P7980" s="29"/>
      <c r="R7980"/>
    </row>
    <row r="7981" spans="15:18" x14ac:dyDescent="0.25">
      <c r="O7981"/>
      <c r="P7981" s="29"/>
      <c r="R7981"/>
    </row>
    <row r="7982" spans="15:18" x14ac:dyDescent="0.25">
      <c r="O7982"/>
      <c r="P7982" s="29"/>
      <c r="R7982"/>
    </row>
    <row r="7983" spans="15:18" x14ac:dyDescent="0.25">
      <c r="O7983"/>
      <c r="P7983" s="29"/>
      <c r="R7983"/>
    </row>
    <row r="7984" spans="15:18" x14ac:dyDescent="0.25">
      <c r="O7984"/>
      <c r="P7984" s="29"/>
      <c r="R7984"/>
    </row>
    <row r="7985" spans="15:18" x14ac:dyDescent="0.25">
      <c r="O7985"/>
      <c r="P7985" s="29"/>
      <c r="R7985"/>
    </row>
    <row r="7986" spans="15:18" x14ac:dyDescent="0.25">
      <c r="O7986"/>
      <c r="P7986" s="29"/>
      <c r="R7986"/>
    </row>
    <row r="7987" spans="15:18" x14ac:dyDescent="0.25">
      <c r="O7987"/>
      <c r="P7987" s="29"/>
      <c r="R7987"/>
    </row>
    <row r="7988" spans="15:18" x14ac:dyDescent="0.25">
      <c r="O7988"/>
      <c r="P7988" s="29"/>
      <c r="R7988"/>
    </row>
    <row r="7989" spans="15:18" x14ac:dyDescent="0.25">
      <c r="O7989"/>
      <c r="P7989" s="29"/>
      <c r="R7989"/>
    </row>
    <row r="7990" spans="15:18" x14ac:dyDescent="0.25">
      <c r="O7990"/>
      <c r="P7990" s="29"/>
      <c r="R7990"/>
    </row>
    <row r="7991" spans="15:18" x14ac:dyDescent="0.25">
      <c r="O7991"/>
      <c r="P7991" s="29"/>
      <c r="R7991"/>
    </row>
    <row r="7992" spans="15:18" x14ac:dyDescent="0.25">
      <c r="O7992"/>
      <c r="P7992" s="29"/>
      <c r="R7992"/>
    </row>
    <row r="7993" spans="15:18" x14ac:dyDescent="0.25">
      <c r="O7993"/>
      <c r="P7993" s="29"/>
      <c r="R7993"/>
    </row>
    <row r="7994" spans="15:18" x14ac:dyDescent="0.25">
      <c r="O7994"/>
      <c r="P7994" s="29"/>
      <c r="R7994"/>
    </row>
    <row r="7995" spans="15:18" x14ac:dyDescent="0.25">
      <c r="O7995"/>
      <c r="P7995" s="29"/>
      <c r="R7995"/>
    </row>
    <row r="7996" spans="15:18" x14ac:dyDescent="0.25">
      <c r="O7996"/>
      <c r="P7996" s="29"/>
      <c r="R7996"/>
    </row>
    <row r="7997" spans="15:18" x14ac:dyDescent="0.25">
      <c r="O7997"/>
      <c r="P7997" s="29"/>
      <c r="R7997"/>
    </row>
    <row r="7998" spans="15:18" x14ac:dyDescent="0.25">
      <c r="O7998"/>
      <c r="P7998" s="29"/>
      <c r="R7998"/>
    </row>
    <row r="7999" spans="15:18" x14ac:dyDescent="0.25">
      <c r="O7999"/>
      <c r="P7999" s="29"/>
      <c r="R7999"/>
    </row>
    <row r="8000" spans="15:18" x14ac:dyDescent="0.25">
      <c r="O8000"/>
      <c r="P8000" s="29"/>
      <c r="R8000"/>
    </row>
    <row r="8001" spans="15:18" x14ac:dyDescent="0.25">
      <c r="O8001"/>
      <c r="P8001" s="29"/>
      <c r="R8001"/>
    </row>
    <row r="8002" spans="15:18" x14ac:dyDescent="0.25">
      <c r="O8002"/>
      <c r="P8002" s="29"/>
      <c r="R8002"/>
    </row>
    <row r="8003" spans="15:18" x14ac:dyDescent="0.25">
      <c r="O8003"/>
      <c r="P8003" s="29"/>
      <c r="R8003"/>
    </row>
    <row r="8004" spans="15:18" x14ac:dyDescent="0.25">
      <c r="O8004"/>
      <c r="P8004" s="29"/>
      <c r="R8004"/>
    </row>
    <row r="8005" spans="15:18" x14ac:dyDescent="0.25">
      <c r="O8005"/>
      <c r="P8005" s="29"/>
      <c r="R8005"/>
    </row>
    <row r="8006" spans="15:18" x14ac:dyDescent="0.25">
      <c r="O8006"/>
      <c r="P8006" s="29"/>
      <c r="R8006"/>
    </row>
    <row r="8007" spans="15:18" x14ac:dyDescent="0.25">
      <c r="O8007"/>
      <c r="P8007" s="29"/>
      <c r="R8007"/>
    </row>
    <row r="8008" spans="15:18" x14ac:dyDescent="0.25">
      <c r="O8008"/>
      <c r="P8008" s="29"/>
      <c r="R8008"/>
    </row>
    <row r="8009" spans="15:18" x14ac:dyDescent="0.25">
      <c r="O8009"/>
      <c r="P8009" s="29"/>
      <c r="R8009"/>
    </row>
    <row r="8010" spans="15:18" x14ac:dyDescent="0.25">
      <c r="O8010"/>
      <c r="P8010" s="29"/>
      <c r="R8010"/>
    </row>
    <row r="8011" spans="15:18" x14ac:dyDescent="0.25">
      <c r="O8011"/>
      <c r="P8011" s="29"/>
      <c r="R8011"/>
    </row>
    <row r="8012" spans="15:18" x14ac:dyDescent="0.25">
      <c r="O8012"/>
      <c r="P8012" s="29"/>
      <c r="R8012"/>
    </row>
    <row r="8013" spans="15:18" x14ac:dyDescent="0.25">
      <c r="O8013"/>
      <c r="P8013" s="29"/>
      <c r="R8013"/>
    </row>
    <row r="8014" spans="15:18" x14ac:dyDescent="0.25">
      <c r="O8014"/>
      <c r="P8014" s="29"/>
      <c r="R8014"/>
    </row>
    <row r="8015" spans="15:18" x14ac:dyDescent="0.25">
      <c r="O8015"/>
      <c r="P8015" s="29"/>
      <c r="R8015"/>
    </row>
    <row r="8016" spans="15:18" x14ac:dyDescent="0.25">
      <c r="O8016"/>
      <c r="P8016" s="29"/>
      <c r="R8016"/>
    </row>
    <row r="8017" spans="15:18" x14ac:dyDescent="0.25">
      <c r="O8017"/>
      <c r="P8017" s="29"/>
      <c r="R8017"/>
    </row>
    <row r="8018" spans="15:18" x14ac:dyDescent="0.25">
      <c r="O8018"/>
      <c r="P8018" s="29"/>
      <c r="R8018"/>
    </row>
    <row r="8019" spans="15:18" x14ac:dyDescent="0.25">
      <c r="O8019"/>
      <c r="P8019" s="29"/>
      <c r="R8019"/>
    </row>
    <row r="8020" spans="15:18" x14ac:dyDescent="0.25">
      <c r="O8020"/>
      <c r="P8020" s="29"/>
      <c r="R8020"/>
    </row>
    <row r="8021" spans="15:18" x14ac:dyDescent="0.25">
      <c r="O8021"/>
      <c r="P8021" s="29"/>
      <c r="R8021"/>
    </row>
    <row r="8022" spans="15:18" x14ac:dyDescent="0.25">
      <c r="O8022"/>
      <c r="P8022" s="29"/>
      <c r="R8022"/>
    </row>
    <row r="8023" spans="15:18" x14ac:dyDescent="0.25">
      <c r="O8023"/>
      <c r="P8023" s="29"/>
      <c r="R8023"/>
    </row>
    <row r="8024" spans="15:18" x14ac:dyDescent="0.25">
      <c r="O8024"/>
      <c r="P8024" s="29"/>
      <c r="R8024"/>
    </row>
    <row r="8025" spans="15:18" x14ac:dyDescent="0.25">
      <c r="O8025"/>
      <c r="P8025" s="29"/>
      <c r="R8025"/>
    </row>
    <row r="8026" spans="15:18" x14ac:dyDescent="0.25">
      <c r="O8026"/>
      <c r="P8026" s="29"/>
      <c r="R8026"/>
    </row>
    <row r="8027" spans="15:18" x14ac:dyDescent="0.25">
      <c r="O8027"/>
      <c r="P8027" s="29"/>
      <c r="R8027"/>
    </row>
    <row r="8028" spans="15:18" x14ac:dyDescent="0.25">
      <c r="O8028"/>
      <c r="P8028" s="29"/>
      <c r="R8028"/>
    </row>
    <row r="8029" spans="15:18" x14ac:dyDescent="0.25">
      <c r="O8029"/>
      <c r="P8029" s="29"/>
      <c r="R8029"/>
    </row>
    <row r="8030" spans="15:18" x14ac:dyDescent="0.25">
      <c r="O8030"/>
      <c r="P8030" s="29"/>
      <c r="R8030"/>
    </row>
    <row r="8031" spans="15:18" x14ac:dyDescent="0.25">
      <c r="O8031"/>
      <c r="P8031" s="29"/>
      <c r="R8031"/>
    </row>
    <row r="8032" spans="15:18" x14ac:dyDescent="0.25">
      <c r="O8032"/>
      <c r="P8032" s="29"/>
      <c r="R8032"/>
    </row>
    <row r="8033" spans="15:18" x14ac:dyDescent="0.25">
      <c r="O8033"/>
      <c r="P8033" s="29"/>
      <c r="R8033"/>
    </row>
    <row r="8034" spans="15:18" x14ac:dyDescent="0.25">
      <c r="O8034"/>
      <c r="P8034" s="29"/>
      <c r="R8034"/>
    </row>
    <row r="8035" spans="15:18" x14ac:dyDescent="0.25">
      <c r="O8035"/>
      <c r="P8035" s="29"/>
      <c r="R8035"/>
    </row>
    <row r="8036" spans="15:18" x14ac:dyDescent="0.25">
      <c r="O8036"/>
      <c r="P8036" s="29"/>
      <c r="R8036"/>
    </row>
    <row r="8037" spans="15:18" x14ac:dyDescent="0.25">
      <c r="O8037"/>
      <c r="P8037" s="29"/>
      <c r="R8037"/>
    </row>
    <row r="8038" spans="15:18" x14ac:dyDescent="0.25">
      <c r="O8038"/>
      <c r="P8038" s="29"/>
      <c r="R8038"/>
    </row>
    <row r="8039" spans="15:18" x14ac:dyDescent="0.25">
      <c r="O8039"/>
      <c r="P8039" s="29"/>
      <c r="R8039"/>
    </row>
    <row r="8040" spans="15:18" x14ac:dyDescent="0.25">
      <c r="O8040"/>
      <c r="P8040" s="29"/>
      <c r="R8040"/>
    </row>
    <row r="8041" spans="15:18" x14ac:dyDescent="0.25">
      <c r="O8041"/>
      <c r="P8041" s="29"/>
      <c r="R8041"/>
    </row>
    <row r="8042" spans="15:18" x14ac:dyDescent="0.25">
      <c r="O8042"/>
      <c r="P8042" s="29"/>
      <c r="R8042"/>
    </row>
    <row r="8043" spans="15:18" x14ac:dyDescent="0.25">
      <c r="O8043"/>
      <c r="P8043" s="29"/>
      <c r="R8043"/>
    </row>
    <row r="8044" spans="15:18" x14ac:dyDescent="0.25">
      <c r="O8044"/>
      <c r="P8044" s="29"/>
      <c r="R8044"/>
    </row>
    <row r="8045" spans="15:18" x14ac:dyDescent="0.25">
      <c r="O8045"/>
      <c r="P8045" s="29"/>
      <c r="R8045"/>
    </row>
    <row r="8046" spans="15:18" x14ac:dyDescent="0.25">
      <c r="O8046"/>
      <c r="P8046" s="29"/>
      <c r="R8046"/>
    </row>
    <row r="8047" spans="15:18" x14ac:dyDescent="0.25">
      <c r="O8047"/>
      <c r="P8047" s="29"/>
      <c r="R8047"/>
    </row>
    <row r="8048" spans="15:18" x14ac:dyDescent="0.25">
      <c r="O8048"/>
      <c r="P8048" s="29"/>
      <c r="R8048"/>
    </row>
    <row r="8049" spans="15:18" x14ac:dyDescent="0.25">
      <c r="O8049"/>
      <c r="P8049" s="29"/>
      <c r="R8049"/>
    </row>
    <row r="8050" spans="15:18" x14ac:dyDescent="0.25">
      <c r="O8050"/>
      <c r="P8050" s="29"/>
      <c r="R8050"/>
    </row>
    <row r="8051" spans="15:18" x14ac:dyDescent="0.25">
      <c r="O8051"/>
      <c r="P8051" s="29"/>
      <c r="R8051"/>
    </row>
    <row r="8052" spans="15:18" x14ac:dyDescent="0.25">
      <c r="O8052"/>
      <c r="P8052" s="29"/>
      <c r="R8052"/>
    </row>
    <row r="8053" spans="15:18" x14ac:dyDescent="0.25">
      <c r="O8053"/>
      <c r="P8053" s="29"/>
      <c r="R8053"/>
    </row>
    <row r="8054" spans="15:18" x14ac:dyDescent="0.25">
      <c r="O8054"/>
      <c r="P8054" s="29"/>
      <c r="R8054"/>
    </row>
    <row r="8055" spans="15:18" x14ac:dyDescent="0.25">
      <c r="O8055"/>
      <c r="P8055" s="29"/>
      <c r="R8055"/>
    </row>
    <row r="8056" spans="15:18" x14ac:dyDescent="0.25">
      <c r="O8056"/>
      <c r="P8056" s="29"/>
      <c r="R8056"/>
    </row>
    <row r="8057" spans="15:18" x14ac:dyDescent="0.25">
      <c r="O8057"/>
      <c r="P8057" s="29"/>
      <c r="R8057"/>
    </row>
    <row r="8058" spans="15:18" x14ac:dyDescent="0.25">
      <c r="O8058"/>
      <c r="P8058" s="29"/>
      <c r="R8058"/>
    </row>
    <row r="8059" spans="15:18" x14ac:dyDescent="0.25">
      <c r="O8059"/>
      <c r="P8059" s="29"/>
      <c r="R8059"/>
    </row>
    <row r="8060" spans="15:18" x14ac:dyDescent="0.25">
      <c r="O8060"/>
      <c r="P8060" s="29"/>
      <c r="R8060"/>
    </row>
    <row r="8061" spans="15:18" x14ac:dyDescent="0.25">
      <c r="O8061"/>
      <c r="P8061" s="29"/>
      <c r="R8061"/>
    </row>
    <row r="8062" spans="15:18" x14ac:dyDescent="0.25">
      <c r="O8062"/>
      <c r="P8062" s="29"/>
      <c r="R8062"/>
    </row>
    <row r="8063" spans="15:18" x14ac:dyDescent="0.25">
      <c r="O8063"/>
      <c r="P8063" s="29"/>
      <c r="R8063"/>
    </row>
    <row r="8064" spans="15:18" x14ac:dyDescent="0.25">
      <c r="O8064"/>
      <c r="P8064" s="29"/>
      <c r="R8064"/>
    </row>
    <row r="8065" spans="15:18" x14ac:dyDescent="0.25">
      <c r="O8065"/>
      <c r="P8065" s="29"/>
      <c r="R8065"/>
    </row>
    <row r="8066" spans="15:18" x14ac:dyDescent="0.25">
      <c r="O8066"/>
      <c r="P8066" s="29"/>
      <c r="R8066"/>
    </row>
    <row r="8067" spans="15:18" x14ac:dyDescent="0.25">
      <c r="O8067"/>
      <c r="P8067" s="29"/>
      <c r="R8067"/>
    </row>
    <row r="8068" spans="15:18" x14ac:dyDescent="0.25">
      <c r="O8068"/>
      <c r="P8068" s="29"/>
      <c r="R8068"/>
    </row>
    <row r="8069" spans="15:18" x14ac:dyDescent="0.25">
      <c r="O8069"/>
      <c r="P8069" s="29"/>
      <c r="R8069"/>
    </row>
    <row r="8070" spans="15:18" x14ac:dyDescent="0.25">
      <c r="O8070"/>
      <c r="P8070" s="29"/>
      <c r="R8070"/>
    </row>
    <row r="8071" spans="15:18" x14ac:dyDescent="0.25">
      <c r="O8071"/>
      <c r="P8071" s="29"/>
      <c r="R8071"/>
    </row>
    <row r="8072" spans="15:18" x14ac:dyDescent="0.25">
      <c r="O8072"/>
      <c r="P8072" s="29"/>
      <c r="R8072"/>
    </row>
    <row r="8073" spans="15:18" x14ac:dyDescent="0.25">
      <c r="O8073"/>
      <c r="P8073" s="29"/>
      <c r="R8073"/>
    </row>
    <row r="8074" spans="15:18" x14ac:dyDescent="0.25">
      <c r="O8074"/>
      <c r="P8074" s="29"/>
      <c r="R8074"/>
    </row>
    <row r="8075" spans="15:18" x14ac:dyDescent="0.25">
      <c r="O8075"/>
      <c r="P8075" s="29"/>
      <c r="R8075"/>
    </row>
    <row r="8076" spans="15:18" x14ac:dyDescent="0.25">
      <c r="O8076"/>
      <c r="P8076" s="29"/>
      <c r="R8076"/>
    </row>
    <row r="8077" spans="15:18" x14ac:dyDescent="0.25">
      <c r="O8077"/>
      <c r="P8077" s="29"/>
      <c r="R8077"/>
    </row>
    <row r="8078" spans="15:18" x14ac:dyDescent="0.25">
      <c r="O8078"/>
      <c r="P8078" s="29"/>
      <c r="R8078"/>
    </row>
    <row r="8079" spans="15:18" x14ac:dyDescent="0.25">
      <c r="O8079"/>
      <c r="P8079" s="29"/>
      <c r="R8079"/>
    </row>
    <row r="8080" spans="15:18" x14ac:dyDescent="0.25">
      <c r="O8080"/>
      <c r="P8080" s="29"/>
      <c r="R8080"/>
    </row>
    <row r="8081" spans="15:18" x14ac:dyDescent="0.25">
      <c r="O8081"/>
      <c r="P8081" s="29"/>
      <c r="R8081"/>
    </row>
    <row r="8082" spans="15:18" x14ac:dyDescent="0.25">
      <c r="O8082"/>
      <c r="P8082" s="29"/>
      <c r="R8082"/>
    </row>
    <row r="8083" spans="15:18" x14ac:dyDescent="0.25">
      <c r="O8083"/>
      <c r="P8083" s="29"/>
      <c r="R8083"/>
    </row>
    <row r="8084" spans="15:18" x14ac:dyDescent="0.25">
      <c r="O8084"/>
      <c r="P8084" s="29"/>
      <c r="R8084"/>
    </row>
    <row r="8085" spans="15:18" x14ac:dyDescent="0.25">
      <c r="O8085"/>
      <c r="P8085" s="29"/>
      <c r="R8085"/>
    </row>
    <row r="8086" spans="15:18" x14ac:dyDescent="0.25">
      <c r="O8086"/>
      <c r="P8086" s="29"/>
      <c r="R8086"/>
    </row>
    <row r="8087" spans="15:18" x14ac:dyDescent="0.25">
      <c r="O8087"/>
      <c r="P8087" s="29"/>
      <c r="R8087"/>
    </row>
    <row r="8088" spans="15:18" x14ac:dyDescent="0.25">
      <c r="O8088"/>
      <c r="P8088" s="29"/>
      <c r="R8088"/>
    </row>
    <row r="8089" spans="15:18" x14ac:dyDescent="0.25">
      <c r="O8089"/>
      <c r="P8089" s="29"/>
      <c r="R8089"/>
    </row>
    <row r="8090" spans="15:18" x14ac:dyDescent="0.25">
      <c r="O8090"/>
      <c r="P8090" s="29"/>
      <c r="R8090"/>
    </row>
    <row r="8091" spans="15:18" x14ac:dyDescent="0.25">
      <c r="O8091"/>
      <c r="P8091" s="29"/>
      <c r="R8091"/>
    </row>
    <row r="8092" spans="15:18" x14ac:dyDescent="0.25">
      <c r="O8092"/>
      <c r="P8092" s="29"/>
      <c r="R8092"/>
    </row>
    <row r="8093" spans="15:18" x14ac:dyDescent="0.25">
      <c r="O8093"/>
      <c r="P8093" s="29"/>
      <c r="R8093"/>
    </row>
    <row r="8094" spans="15:18" x14ac:dyDescent="0.25">
      <c r="O8094"/>
      <c r="P8094" s="29"/>
      <c r="R8094"/>
    </row>
    <row r="8095" spans="15:18" x14ac:dyDescent="0.25">
      <c r="O8095"/>
      <c r="P8095" s="29"/>
      <c r="R8095"/>
    </row>
    <row r="8096" spans="15:18" x14ac:dyDescent="0.25">
      <c r="O8096"/>
      <c r="P8096" s="29"/>
      <c r="R8096"/>
    </row>
    <row r="8097" spans="15:18" x14ac:dyDescent="0.25">
      <c r="O8097"/>
      <c r="P8097" s="29"/>
      <c r="R8097"/>
    </row>
    <row r="8098" spans="15:18" x14ac:dyDescent="0.25">
      <c r="O8098"/>
      <c r="P8098" s="29"/>
      <c r="R8098"/>
    </row>
    <row r="8099" spans="15:18" x14ac:dyDescent="0.25">
      <c r="O8099"/>
      <c r="P8099" s="29"/>
      <c r="R8099"/>
    </row>
    <row r="8100" spans="15:18" x14ac:dyDescent="0.25">
      <c r="O8100"/>
      <c r="P8100" s="29"/>
      <c r="R8100"/>
    </row>
    <row r="8101" spans="15:18" x14ac:dyDescent="0.25">
      <c r="O8101"/>
      <c r="P8101" s="29"/>
      <c r="R8101"/>
    </row>
    <row r="8102" spans="15:18" x14ac:dyDescent="0.25">
      <c r="O8102"/>
      <c r="P8102" s="29"/>
      <c r="R8102"/>
    </row>
    <row r="8103" spans="15:18" x14ac:dyDescent="0.25">
      <c r="O8103"/>
      <c r="P8103" s="29"/>
      <c r="R8103"/>
    </row>
    <row r="8104" spans="15:18" x14ac:dyDescent="0.25">
      <c r="O8104"/>
      <c r="P8104" s="29"/>
      <c r="R8104"/>
    </row>
    <row r="8105" spans="15:18" x14ac:dyDescent="0.25">
      <c r="O8105"/>
      <c r="P8105" s="29"/>
      <c r="R8105"/>
    </row>
    <row r="8106" spans="15:18" x14ac:dyDescent="0.25">
      <c r="O8106"/>
      <c r="P8106" s="29"/>
      <c r="R8106"/>
    </row>
    <row r="8107" spans="15:18" x14ac:dyDescent="0.25">
      <c r="O8107"/>
      <c r="P8107" s="29"/>
      <c r="R8107"/>
    </row>
    <row r="8108" spans="15:18" x14ac:dyDescent="0.25">
      <c r="O8108"/>
      <c r="P8108" s="29"/>
      <c r="R8108"/>
    </row>
    <row r="8109" spans="15:18" x14ac:dyDescent="0.25">
      <c r="O8109"/>
      <c r="P8109" s="29"/>
      <c r="R8109"/>
    </row>
    <row r="8110" spans="15:18" x14ac:dyDescent="0.25">
      <c r="O8110"/>
      <c r="P8110" s="29"/>
      <c r="R8110"/>
    </row>
    <row r="8111" spans="15:18" x14ac:dyDescent="0.25">
      <c r="O8111"/>
      <c r="P8111" s="29"/>
      <c r="R8111"/>
    </row>
    <row r="8112" spans="15:18" x14ac:dyDescent="0.25">
      <c r="O8112"/>
      <c r="P8112" s="29"/>
      <c r="R8112"/>
    </row>
    <row r="8113" spans="15:18" x14ac:dyDescent="0.25">
      <c r="O8113"/>
      <c r="P8113" s="29"/>
      <c r="R8113"/>
    </row>
    <row r="8114" spans="15:18" x14ac:dyDescent="0.25">
      <c r="O8114"/>
      <c r="P8114" s="29"/>
      <c r="R8114"/>
    </row>
    <row r="8115" spans="15:18" x14ac:dyDescent="0.25">
      <c r="O8115"/>
      <c r="P8115" s="29"/>
      <c r="R8115"/>
    </row>
    <row r="8116" spans="15:18" x14ac:dyDescent="0.25">
      <c r="O8116"/>
      <c r="P8116" s="29"/>
      <c r="R8116"/>
    </row>
    <row r="8117" spans="15:18" x14ac:dyDescent="0.25">
      <c r="O8117"/>
      <c r="P8117" s="29"/>
      <c r="R8117"/>
    </row>
    <row r="8118" spans="15:18" x14ac:dyDescent="0.25">
      <c r="O8118"/>
      <c r="P8118" s="29"/>
      <c r="R8118"/>
    </row>
    <row r="8119" spans="15:18" x14ac:dyDescent="0.25">
      <c r="O8119"/>
      <c r="P8119" s="29"/>
      <c r="R8119"/>
    </row>
    <row r="8120" spans="15:18" x14ac:dyDescent="0.25">
      <c r="O8120"/>
      <c r="P8120" s="29"/>
      <c r="R8120"/>
    </row>
    <row r="8121" spans="15:18" x14ac:dyDescent="0.25">
      <c r="O8121"/>
      <c r="P8121" s="29"/>
      <c r="R8121"/>
    </row>
    <row r="8122" spans="15:18" x14ac:dyDescent="0.25">
      <c r="O8122"/>
      <c r="P8122" s="29"/>
      <c r="R8122"/>
    </row>
    <row r="8123" spans="15:18" x14ac:dyDescent="0.25">
      <c r="O8123"/>
      <c r="P8123" s="29"/>
      <c r="R8123"/>
    </row>
    <row r="8124" spans="15:18" x14ac:dyDescent="0.25">
      <c r="O8124"/>
      <c r="P8124" s="29"/>
      <c r="R8124"/>
    </row>
    <row r="8125" spans="15:18" x14ac:dyDescent="0.25">
      <c r="O8125"/>
      <c r="P8125" s="29"/>
      <c r="R8125"/>
    </row>
    <row r="8126" spans="15:18" x14ac:dyDescent="0.25">
      <c r="O8126"/>
      <c r="P8126" s="29"/>
      <c r="R8126"/>
    </row>
    <row r="8127" spans="15:18" x14ac:dyDescent="0.25">
      <c r="O8127"/>
      <c r="P8127" s="29"/>
      <c r="R8127"/>
    </row>
    <row r="8128" spans="15:18" x14ac:dyDescent="0.25">
      <c r="O8128"/>
      <c r="P8128" s="29"/>
      <c r="R8128"/>
    </row>
    <row r="8129" spans="15:18" x14ac:dyDescent="0.25">
      <c r="O8129"/>
      <c r="P8129" s="29"/>
      <c r="R8129"/>
    </row>
    <row r="8130" spans="15:18" x14ac:dyDescent="0.25">
      <c r="O8130"/>
      <c r="P8130" s="29"/>
      <c r="R8130"/>
    </row>
    <row r="8131" spans="15:18" x14ac:dyDescent="0.25">
      <c r="O8131"/>
      <c r="P8131" s="29"/>
      <c r="R8131"/>
    </row>
    <row r="8132" spans="15:18" x14ac:dyDescent="0.25">
      <c r="O8132"/>
      <c r="P8132" s="29"/>
      <c r="R8132"/>
    </row>
    <row r="8133" spans="15:18" x14ac:dyDescent="0.25">
      <c r="O8133"/>
      <c r="P8133" s="29"/>
      <c r="R8133"/>
    </row>
    <row r="8134" spans="15:18" x14ac:dyDescent="0.25">
      <c r="O8134"/>
      <c r="P8134" s="29"/>
      <c r="R8134"/>
    </row>
    <row r="8135" spans="15:18" x14ac:dyDescent="0.25">
      <c r="O8135"/>
      <c r="P8135" s="29"/>
      <c r="R8135"/>
    </row>
    <row r="8136" spans="15:18" x14ac:dyDescent="0.25">
      <c r="O8136"/>
      <c r="P8136" s="29"/>
      <c r="R8136"/>
    </row>
    <row r="8137" spans="15:18" x14ac:dyDescent="0.25">
      <c r="O8137"/>
      <c r="P8137" s="29"/>
      <c r="R8137"/>
    </row>
    <row r="8138" spans="15:18" x14ac:dyDescent="0.25">
      <c r="O8138"/>
      <c r="P8138" s="29"/>
      <c r="R8138"/>
    </row>
    <row r="8139" spans="15:18" x14ac:dyDescent="0.25">
      <c r="O8139"/>
      <c r="P8139" s="29"/>
      <c r="R8139"/>
    </row>
    <row r="8140" spans="15:18" x14ac:dyDescent="0.25">
      <c r="O8140"/>
      <c r="P8140" s="29"/>
      <c r="R8140"/>
    </row>
    <row r="8141" spans="15:18" x14ac:dyDescent="0.25">
      <c r="O8141"/>
      <c r="P8141" s="29"/>
      <c r="R8141"/>
    </row>
    <row r="8142" spans="15:18" x14ac:dyDescent="0.25">
      <c r="O8142"/>
      <c r="P8142" s="29"/>
      <c r="R8142"/>
    </row>
    <row r="8143" spans="15:18" x14ac:dyDescent="0.25">
      <c r="O8143"/>
      <c r="P8143" s="29"/>
      <c r="R8143"/>
    </row>
    <row r="8144" spans="15:18" x14ac:dyDescent="0.25">
      <c r="O8144"/>
      <c r="P8144" s="29"/>
      <c r="R8144"/>
    </row>
    <row r="8145" spans="15:18" x14ac:dyDescent="0.25">
      <c r="O8145"/>
      <c r="P8145" s="29"/>
      <c r="R8145"/>
    </row>
    <row r="8146" spans="15:18" x14ac:dyDescent="0.25">
      <c r="O8146"/>
      <c r="P8146" s="29"/>
      <c r="R8146"/>
    </row>
    <row r="8147" spans="15:18" x14ac:dyDescent="0.25">
      <c r="O8147"/>
      <c r="P8147" s="29"/>
      <c r="R8147"/>
    </row>
    <row r="8148" spans="15:18" x14ac:dyDescent="0.25">
      <c r="O8148"/>
      <c r="P8148" s="29"/>
      <c r="R8148"/>
    </row>
    <row r="8149" spans="15:18" x14ac:dyDescent="0.25">
      <c r="O8149"/>
      <c r="P8149" s="29"/>
      <c r="R8149"/>
    </row>
    <row r="8150" spans="15:18" x14ac:dyDescent="0.25">
      <c r="O8150"/>
      <c r="P8150" s="29"/>
      <c r="R8150"/>
    </row>
    <row r="8151" spans="15:18" x14ac:dyDescent="0.25">
      <c r="O8151"/>
      <c r="P8151" s="29"/>
      <c r="R8151"/>
    </row>
    <row r="8152" spans="15:18" x14ac:dyDescent="0.25">
      <c r="O8152"/>
      <c r="P8152" s="29"/>
      <c r="R8152"/>
    </row>
    <row r="8153" spans="15:18" x14ac:dyDescent="0.25">
      <c r="O8153"/>
      <c r="P8153" s="29"/>
      <c r="R8153"/>
    </row>
    <row r="8154" spans="15:18" x14ac:dyDescent="0.25">
      <c r="O8154"/>
      <c r="P8154" s="29"/>
      <c r="R8154"/>
    </row>
    <row r="8155" spans="15:18" x14ac:dyDescent="0.25">
      <c r="O8155"/>
      <c r="P8155" s="29"/>
      <c r="R8155"/>
    </row>
    <row r="8156" spans="15:18" x14ac:dyDescent="0.25">
      <c r="O8156"/>
      <c r="P8156" s="29"/>
      <c r="R8156"/>
    </row>
    <row r="8157" spans="15:18" x14ac:dyDescent="0.25">
      <c r="O8157"/>
      <c r="P8157" s="29"/>
      <c r="R8157"/>
    </row>
    <row r="8158" spans="15:18" x14ac:dyDescent="0.25">
      <c r="O8158"/>
      <c r="P8158" s="29"/>
      <c r="R8158"/>
    </row>
    <row r="8159" spans="15:18" x14ac:dyDescent="0.25">
      <c r="O8159"/>
      <c r="P8159" s="29"/>
      <c r="R8159"/>
    </row>
    <row r="8160" spans="15:18" x14ac:dyDescent="0.25">
      <c r="O8160"/>
      <c r="P8160" s="29"/>
      <c r="R8160"/>
    </row>
    <row r="8161" spans="15:18" x14ac:dyDescent="0.25">
      <c r="O8161"/>
      <c r="P8161" s="29"/>
      <c r="R8161"/>
    </row>
    <row r="8162" spans="15:18" x14ac:dyDescent="0.25">
      <c r="O8162"/>
      <c r="P8162" s="29"/>
      <c r="R8162"/>
    </row>
    <row r="8163" spans="15:18" x14ac:dyDescent="0.25">
      <c r="O8163"/>
      <c r="P8163" s="29"/>
      <c r="R8163"/>
    </row>
    <row r="8164" spans="15:18" x14ac:dyDescent="0.25">
      <c r="O8164"/>
      <c r="P8164" s="29"/>
      <c r="R8164"/>
    </row>
    <row r="8165" spans="15:18" x14ac:dyDescent="0.25">
      <c r="O8165"/>
      <c r="P8165" s="29"/>
      <c r="R8165"/>
    </row>
    <row r="8166" spans="15:18" x14ac:dyDescent="0.25">
      <c r="O8166"/>
      <c r="P8166" s="29"/>
      <c r="R8166"/>
    </row>
    <row r="8167" spans="15:18" x14ac:dyDescent="0.25">
      <c r="O8167"/>
      <c r="P8167" s="29"/>
      <c r="R8167"/>
    </row>
    <row r="8168" spans="15:18" x14ac:dyDescent="0.25">
      <c r="O8168"/>
      <c r="P8168" s="29"/>
      <c r="R8168"/>
    </row>
    <row r="8169" spans="15:18" x14ac:dyDescent="0.25">
      <c r="O8169"/>
      <c r="P8169" s="29"/>
      <c r="R8169"/>
    </row>
    <row r="8170" spans="15:18" x14ac:dyDescent="0.25">
      <c r="O8170"/>
      <c r="P8170" s="29"/>
      <c r="R8170"/>
    </row>
    <row r="8171" spans="15:18" x14ac:dyDescent="0.25">
      <c r="O8171"/>
      <c r="P8171" s="29"/>
      <c r="R8171"/>
    </row>
    <row r="8172" spans="15:18" x14ac:dyDescent="0.25">
      <c r="O8172"/>
      <c r="P8172" s="29"/>
      <c r="R8172"/>
    </row>
    <row r="8173" spans="15:18" x14ac:dyDescent="0.25">
      <c r="O8173"/>
      <c r="P8173" s="29"/>
      <c r="R8173"/>
    </row>
    <row r="8174" spans="15:18" x14ac:dyDescent="0.25">
      <c r="O8174"/>
      <c r="P8174" s="29"/>
      <c r="R8174"/>
    </row>
    <row r="8175" spans="15:18" x14ac:dyDescent="0.25">
      <c r="O8175"/>
      <c r="P8175" s="29"/>
      <c r="R8175"/>
    </row>
    <row r="8176" spans="15:18" x14ac:dyDescent="0.25">
      <c r="O8176"/>
      <c r="P8176" s="29"/>
      <c r="R8176"/>
    </row>
    <row r="8177" spans="15:18" x14ac:dyDescent="0.25">
      <c r="O8177"/>
      <c r="P8177" s="29"/>
      <c r="R8177"/>
    </row>
    <row r="8178" spans="15:18" x14ac:dyDescent="0.25">
      <c r="O8178"/>
      <c r="P8178" s="29"/>
      <c r="R8178"/>
    </row>
    <row r="8179" spans="15:18" x14ac:dyDescent="0.25">
      <c r="O8179"/>
      <c r="P8179" s="29"/>
      <c r="R8179"/>
    </row>
    <row r="8180" spans="15:18" x14ac:dyDescent="0.25">
      <c r="O8180"/>
      <c r="P8180" s="29"/>
      <c r="R8180"/>
    </row>
    <row r="8181" spans="15:18" x14ac:dyDescent="0.25">
      <c r="O8181"/>
      <c r="P8181" s="29"/>
      <c r="R8181"/>
    </row>
    <row r="8182" spans="15:18" x14ac:dyDescent="0.25">
      <c r="O8182"/>
      <c r="P8182" s="29"/>
      <c r="R8182"/>
    </row>
    <row r="8183" spans="15:18" x14ac:dyDescent="0.25">
      <c r="O8183"/>
      <c r="P8183" s="29"/>
      <c r="R8183"/>
    </row>
    <row r="8184" spans="15:18" x14ac:dyDescent="0.25">
      <c r="O8184"/>
      <c r="P8184" s="29"/>
      <c r="R8184"/>
    </row>
    <row r="8185" spans="15:18" x14ac:dyDescent="0.25">
      <c r="O8185"/>
      <c r="P8185" s="29"/>
      <c r="R8185"/>
    </row>
    <row r="8186" spans="15:18" x14ac:dyDescent="0.25">
      <c r="O8186"/>
      <c r="P8186" s="29"/>
      <c r="R8186"/>
    </row>
    <row r="8187" spans="15:18" x14ac:dyDescent="0.25">
      <c r="O8187"/>
      <c r="P8187" s="29"/>
      <c r="R8187"/>
    </row>
    <row r="8188" spans="15:18" x14ac:dyDescent="0.25">
      <c r="O8188"/>
      <c r="P8188" s="29"/>
      <c r="R8188"/>
    </row>
    <row r="8189" spans="15:18" x14ac:dyDescent="0.25">
      <c r="O8189"/>
      <c r="P8189" s="29"/>
      <c r="R8189"/>
    </row>
    <row r="8190" spans="15:18" x14ac:dyDescent="0.25">
      <c r="O8190"/>
      <c r="P8190" s="29"/>
      <c r="R8190"/>
    </row>
    <row r="8191" spans="15:18" x14ac:dyDescent="0.25">
      <c r="O8191"/>
      <c r="P8191" s="29"/>
      <c r="R8191"/>
    </row>
    <row r="8192" spans="15:18" x14ac:dyDescent="0.25">
      <c r="O8192"/>
      <c r="P8192" s="29"/>
      <c r="R8192"/>
    </row>
    <row r="8193" spans="15:18" x14ac:dyDescent="0.25">
      <c r="O8193"/>
      <c r="P8193" s="29"/>
      <c r="R8193"/>
    </row>
    <row r="8194" spans="15:18" x14ac:dyDescent="0.25">
      <c r="O8194"/>
      <c r="P8194" s="29"/>
      <c r="R8194"/>
    </row>
    <row r="8195" spans="15:18" x14ac:dyDescent="0.25">
      <c r="O8195"/>
      <c r="P8195" s="29"/>
      <c r="R8195"/>
    </row>
    <row r="8196" spans="15:18" x14ac:dyDescent="0.25">
      <c r="O8196"/>
      <c r="P8196" s="29"/>
      <c r="R8196"/>
    </row>
    <row r="8197" spans="15:18" x14ac:dyDescent="0.25">
      <c r="O8197"/>
      <c r="P8197" s="29"/>
      <c r="R8197"/>
    </row>
    <row r="8198" spans="15:18" x14ac:dyDescent="0.25">
      <c r="O8198"/>
      <c r="P8198" s="29"/>
      <c r="R8198"/>
    </row>
    <row r="8199" spans="15:18" x14ac:dyDescent="0.25">
      <c r="O8199"/>
      <c r="P8199" s="29"/>
      <c r="R8199"/>
    </row>
    <row r="8200" spans="15:18" x14ac:dyDescent="0.25">
      <c r="O8200"/>
      <c r="P8200" s="29"/>
      <c r="R8200"/>
    </row>
    <row r="8201" spans="15:18" x14ac:dyDescent="0.25">
      <c r="O8201"/>
      <c r="P8201" s="29"/>
      <c r="R8201"/>
    </row>
    <row r="8202" spans="15:18" x14ac:dyDescent="0.25">
      <c r="O8202"/>
      <c r="P8202" s="29"/>
      <c r="R8202"/>
    </row>
    <row r="8203" spans="15:18" x14ac:dyDescent="0.25">
      <c r="O8203"/>
      <c r="P8203" s="29"/>
      <c r="R8203"/>
    </row>
    <row r="8204" spans="15:18" x14ac:dyDescent="0.25">
      <c r="O8204"/>
      <c r="P8204" s="29"/>
      <c r="R8204"/>
    </row>
    <row r="8205" spans="15:18" x14ac:dyDescent="0.25">
      <c r="O8205"/>
      <c r="P8205" s="29"/>
      <c r="R8205"/>
    </row>
    <row r="8206" spans="15:18" x14ac:dyDescent="0.25">
      <c r="O8206"/>
      <c r="P8206" s="29"/>
      <c r="R8206"/>
    </row>
    <row r="8207" spans="15:18" x14ac:dyDescent="0.25">
      <c r="O8207"/>
      <c r="P8207" s="29"/>
      <c r="R8207"/>
    </row>
    <row r="8208" spans="15:18" x14ac:dyDescent="0.25">
      <c r="O8208"/>
      <c r="P8208" s="29"/>
      <c r="R8208"/>
    </row>
    <row r="8209" spans="15:18" x14ac:dyDescent="0.25">
      <c r="O8209"/>
      <c r="P8209" s="29"/>
      <c r="R8209"/>
    </row>
    <row r="8210" spans="15:18" x14ac:dyDescent="0.25">
      <c r="O8210"/>
      <c r="P8210" s="29"/>
      <c r="R8210"/>
    </row>
    <row r="8211" spans="15:18" x14ac:dyDescent="0.25">
      <c r="O8211"/>
      <c r="P8211" s="29"/>
      <c r="R8211"/>
    </row>
    <row r="8212" spans="15:18" x14ac:dyDescent="0.25">
      <c r="O8212"/>
      <c r="P8212" s="29"/>
      <c r="R8212"/>
    </row>
    <row r="8213" spans="15:18" x14ac:dyDescent="0.25">
      <c r="O8213"/>
      <c r="P8213" s="29"/>
      <c r="R8213"/>
    </row>
    <row r="8214" spans="15:18" x14ac:dyDescent="0.25">
      <c r="O8214"/>
      <c r="P8214" s="29"/>
      <c r="R8214"/>
    </row>
    <row r="8215" spans="15:18" x14ac:dyDescent="0.25">
      <c r="O8215"/>
      <c r="P8215" s="29"/>
      <c r="R8215"/>
    </row>
    <row r="8216" spans="15:18" x14ac:dyDescent="0.25">
      <c r="O8216"/>
      <c r="P8216" s="29"/>
      <c r="R8216"/>
    </row>
    <row r="8217" spans="15:18" x14ac:dyDescent="0.25">
      <c r="O8217"/>
      <c r="P8217" s="29"/>
      <c r="R8217"/>
    </row>
    <row r="8218" spans="15:18" x14ac:dyDescent="0.25">
      <c r="O8218"/>
      <c r="P8218" s="29"/>
      <c r="R8218"/>
    </row>
    <row r="8219" spans="15:18" x14ac:dyDescent="0.25">
      <c r="O8219"/>
      <c r="P8219" s="29"/>
      <c r="R8219"/>
    </row>
    <row r="8220" spans="15:18" x14ac:dyDescent="0.25">
      <c r="O8220"/>
      <c r="P8220" s="29"/>
      <c r="R8220"/>
    </row>
    <row r="8221" spans="15:18" x14ac:dyDescent="0.25">
      <c r="O8221"/>
      <c r="P8221" s="29"/>
      <c r="R8221"/>
    </row>
    <row r="8222" spans="15:18" x14ac:dyDescent="0.25">
      <c r="O8222"/>
      <c r="P8222" s="29"/>
      <c r="R8222"/>
    </row>
    <row r="8223" spans="15:18" x14ac:dyDescent="0.25">
      <c r="O8223"/>
      <c r="P8223" s="29"/>
      <c r="R8223"/>
    </row>
    <row r="8224" spans="15:18" x14ac:dyDescent="0.25">
      <c r="O8224"/>
      <c r="P8224" s="29"/>
      <c r="R8224"/>
    </row>
    <row r="8225" spans="15:18" x14ac:dyDescent="0.25">
      <c r="O8225"/>
      <c r="P8225" s="29"/>
      <c r="R8225"/>
    </row>
    <row r="8226" spans="15:18" x14ac:dyDescent="0.25">
      <c r="O8226"/>
      <c r="P8226" s="29"/>
      <c r="R8226"/>
    </row>
    <row r="8227" spans="15:18" x14ac:dyDescent="0.25">
      <c r="O8227"/>
      <c r="P8227" s="29"/>
      <c r="R8227"/>
    </row>
    <row r="8228" spans="15:18" x14ac:dyDescent="0.25">
      <c r="O8228"/>
      <c r="P8228" s="29"/>
      <c r="R8228"/>
    </row>
    <row r="8229" spans="15:18" x14ac:dyDescent="0.25">
      <c r="O8229"/>
      <c r="P8229" s="29"/>
      <c r="R8229"/>
    </row>
    <row r="8230" spans="15:18" x14ac:dyDescent="0.25">
      <c r="O8230"/>
      <c r="P8230" s="29"/>
      <c r="R8230"/>
    </row>
    <row r="8231" spans="15:18" x14ac:dyDescent="0.25">
      <c r="O8231"/>
      <c r="P8231" s="29"/>
      <c r="R8231"/>
    </row>
    <row r="8232" spans="15:18" x14ac:dyDescent="0.25">
      <c r="O8232"/>
      <c r="P8232" s="29"/>
      <c r="R8232"/>
    </row>
    <row r="8233" spans="15:18" x14ac:dyDescent="0.25">
      <c r="O8233"/>
      <c r="P8233" s="29"/>
      <c r="R8233"/>
    </row>
    <row r="8234" spans="15:18" x14ac:dyDescent="0.25">
      <c r="O8234"/>
      <c r="P8234" s="29"/>
      <c r="R8234"/>
    </row>
    <row r="8235" spans="15:18" x14ac:dyDescent="0.25">
      <c r="O8235"/>
      <c r="P8235" s="29"/>
      <c r="R8235"/>
    </row>
    <row r="8236" spans="15:18" x14ac:dyDescent="0.25">
      <c r="O8236"/>
      <c r="P8236" s="29"/>
      <c r="R8236"/>
    </row>
    <row r="8237" spans="15:18" x14ac:dyDescent="0.25">
      <c r="O8237"/>
      <c r="P8237" s="29"/>
      <c r="R8237"/>
    </row>
    <row r="8238" spans="15:18" x14ac:dyDescent="0.25">
      <c r="O8238"/>
      <c r="P8238" s="29"/>
      <c r="R8238"/>
    </row>
    <row r="8239" spans="15:18" x14ac:dyDescent="0.25">
      <c r="O8239"/>
      <c r="P8239" s="29"/>
      <c r="R8239"/>
    </row>
    <row r="8240" spans="15:18" x14ac:dyDescent="0.25">
      <c r="O8240"/>
      <c r="P8240" s="29"/>
      <c r="R8240"/>
    </row>
    <row r="8241" spans="15:18" x14ac:dyDescent="0.25">
      <c r="O8241"/>
      <c r="P8241" s="29"/>
      <c r="R8241"/>
    </row>
    <row r="8242" spans="15:18" x14ac:dyDescent="0.25">
      <c r="O8242"/>
      <c r="P8242" s="29"/>
      <c r="R8242"/>
    </row>
    <row r="8243" spans="15:18" x14ac:dyDescent="0.25">
      <c r="O8243"/>
      <c r="P8243" s="29"/>
      <c r="R8243"/>
    </row>
    <row r="8244" spans="15:18" x14ac:dyDescent="0.25">
      <c r="O8244"/>
      <c r="P8244" s="29"/>
      <c r="R8244"/>
    </row>
    <row r="8245" spans="15:18" x14ac:dyDescent="0.25">
      <c r="O8245"/>
      <c r="P8245" s="29"/>
      <c r="R8245"/>
    </row>
    <row r="8246" spans="15:18" x14ac:dyDescent="0.25">
      <c r="O8246"/>
      <c r="P8246" s="29"/>
      <c r="R8246"/>
    </row>
    <row r="8247" spans="15:18" x14ac:dyDescent="0.25">
      <c r="O8247"/>
      <c r="P8247" s="29"/>
      <c r="R8247"/>
    </row>
    <row r="8248" spans="15:18" x14ac:dyDescent="0.25">
      <c r="O8248"/>
      <c r="P8248" s="29"/>
      <c r="R8248"/>
    </row>
    <row r="8249" spans="15:18" x14ac:dyDescent="0.25">
      <c r="O8249"/>
      <c r="P8249" s="29"/>
      <c r="R8249"/>
    </row>
    <row r="8250" spans="15:18" x14ac:dyDescent="0.25">
      <c r="O8250"/>
      <c r="P8250" s="29"/>
      <c r="R8250"/>
    </row>
    <row r="8251" spans="15:18" x14ac:dyDescent="0.25">
      <c r="O8251"/>
      <c r="P8251" s="29"/>
      <c r="R8251"/>
    </row>
    <row r="8252" spans="15:18" x14ac:dyDescent="0.25">
      <c r="O8252"/>
      <c r="P8252" s="29"/>
      <c r="R8252"/>
    </row>
    <row r="8253" spans="15:18" x14ac:dyDescent="0.25">
      <c r="O8253"/>
      <c r="P8253" s="29"/>
      <c r="R8253"/>
    </row>
    <row r="8254" spans="15:18" x14ac:dyDescent="0.25">
      <c r="O8254"/>
      <c r="P8254" s="29"/>
      <c r="R8254"/>
    </row>
    <row r="8255" spans="15:18" x14ac:dyDescent="0.25">
      <c r="O8255"/>
      <c r="P8255" s="29"/>
      <c r="R8255"/>
    </row>
    <row r="8256" spans="15:18" x14ac:dyDescent="0.25">
      <c r="O8256"/>
      <c r="P8256" s="29"/>
      <c r="R8256"/>
    </row>
    <row r="8257" spans="15:18" x14ac:dyDescent="0.25">
      <c r="O8257"/>
      <c r="P8257" s="29"/>
      <c r="R8257"/>
    </row>
    <row r="8258" spans="15:18" x14ac:dyDescent="0.25">
      <c r="O8258"/>
      <c r="P8258" s="29"/>
      <c r="R8258"/>
    </row>
    <row r="8259" spans="15:18" x14ac:dyDescent="0.25">
      <c r="O8259"/>
      <c r="P8259" s="29"/>
      <c r="R8259"/>
    </row>
    <row r="8260" spans="15:18" x14ac:dyDescent="0.25">
      <c r="O8260"/>
      <c r="P8260" s="29"/>
      <c r="R8260"/>
    </row>
    <row r="8261" spans="15:18" x14ac:dyDescent="0.25">
      <c r="O8261"/>
      <c r="P8261" s="29"/>
      <c r="R8261"/>
    </row>
    <row r="8262" spans="15:18" x14ac:dyDescent="0.25">
      <c r="O8262"/>
      <c r="P8262" s="29"/>
      <c r="R8262"/>
    </row>
    <row r="8263" spans="15:18" x14ac:dyDescent="0.25">
      <c r="O8263"/>
      <c r="P8263" s="29"/>
      <c r="R8263"/>
    </row>
    <row r="8264" spans="15:18" x14ac:dyDescent="0.25">
      <c r="O8264"/>
      <c r="P8264" s="29"/>
      <c r="R8264"/>
    </row>
    <row r="8265" spans="15:18" x14ac:dyDescent="0.25">
      <c r="O8265"/>
      <c r="P8265" s="29"/>
      <c r="R8265"/>
    </row>
    <row r="8266" spans="15:18" x14ac:dyDescent="0.25">
      <c r="O8266"/>
      <c r="P8266" s="29"/>
      <c r="R8266"/>
    </row>
    <row r="8267" spans="15:18" x14ac:dyDescent="0.25">
      <c r="O8267"/>
      <c r="P8267" s="29"/>
      <c r="R8267"/>
    </row>
    <row r="8268" spans="15:18" x14ac:dyDescent="0.25">
      <c r="O8268"/>
      <c r="P8268" s="29"/>
      <c r="R8268"/>
    </row>
    <row r="8269" spans="15:18" x14ac:dyDescent="0.25">
      <c r="O8269"/>
      <c r="P8269" s="29"/>
      <c r="R8269"/>
    </row>
    <row r="8270" spans="15:18" x14ac:dyDescent="0.25">
      <c r="O8270"/>
      <c r="P8270" s="29"/>
      <c r="R8270"/>
    </row>
    <row r="8271" spans="15:18" x14ac:dyDescent="0.25">
      <c r="O8271"/>
      <c r="P8271" s="29"/>
      <c r="R8271"/>
    </row>
    <row r="8272" spans="15:18" x14ac:dyDescent="0.25">
      <c r="O8272"/>
      <c r="P8272" s="29"/>
      <c r="R8272"/>
    </row>
    <row r="8273" spans="15:18" x14ac:dyDescent="0.25">
      <c r="O8273"/>
      <c r="P8273" s="29"/>
      <c r="R8273"/>
    </row>
    <row r="8274" spans="15:18" x14ac:dyDescent="0.25">
      <c r="O8274"/>
      <c r="P8274" s="29"/>
      <c r="R8274"/>
    </row>
    <row r="8275" spans="15:18" x14ac:dyDescent="0.25">
      <c r="O8275"/>
      <c r="P8275" s="29"/>
      <c r="R8275"/>
    </row>
    <row r="8276" spans="15:18" x14ac:dyDescent="0.25">
      <c r="O8276"/>
      <c r="P8276" s="29"/>
      <c r="R8276"/>
    </row>
    <row r="8277" spans="15:18" x14ac:dyDescent="0.25">
      <c r="O8277"/>
      <c r="P8277" s="29"/>
      <c r="R8277"/>
    </row>
    <row r="8278" spans="15:18" x14ac:dyDescent="0.25">
      <c r="O8278"/>
      <c r="P8278" s="29"/>
      <c r="R8278"/>
    </row>
    <row r="8279" spans="15:18" x14ac:dyDescent="0.25">
      <c r="O8279"/>
      <c r="P8279" s="29"/>
      <c r="R8279"/>
    </row>
    <row r="8280" spans="15:18" x14ac:dyDescent="0.25">
      <c r="O8280"/>
      <c r="P8280" s="29"/>
      <c r="R8280"/>
    </row>
    <row r="8281" spans="15:18" x14ac:dyDescent="0.25">
      <c r="O8281"/>
      <c r="P8281" s="29"/>
      <c r="R8281"/>
    </row>
    <row r="8282" spans="15:18" x14ac:dyDescent="0.25">
      <c r="O8282"/>
      <c r="P8282" s="29"/>
      <c r="R8282"/>
    </row>
    <row r="8283" spans="15:18" x14ac:dyDescent="0.25">
      <c r="O8283"/>
      <c r="P8283" s="29"/>
      <c r="R8283"/>
    </row>
    <row r="8284" spans="15:18" x14ac:dyDescent="0.25">
      <c r="O8284"/>
      <c r="P8284" s="29"/>
      <c r="R8284"/>
    </row>
    <row r="8285" spans="15:18" x14ac:dyDescent="0.25">
      <c r="O8285"/>
      <c r="P8285" s="29"/>
      <c r="R8285"/>
    </row>
    <row r="8286" spans="15:18" x14ac:dyDescent="0.25">
      <c r="O8286"/>
      <c r="P8286" s="29"/>
      <c r="R8286"/>
    </row>
    <row r="8287" spans="15:18" x14ac:dyDescent="0.25">
      <c r="O8287"/>
      <c r="P8287" s="29"/>
      <c r="R8287"/>
    </row>
    <row r="8288" spans="15:18" x14ac:dyDescent="0.25">
      <c r="O8288"/>
      <c r="P8288" s="29"/>
      <c r="R8288"/>
    </row>
    <row r="8289" spans="15:18" x14ac:dyDescent="0.25">
      <c r="O8289"/>
      <c r="P8289" s="29"/>
      <c r="R8289"/>
    </row>
    <row r="8290" spans="15:18" x14ac:dyDescent="0.25">
      <c r="O8290"/>
      <c r="P8290" s="29"/>
      <c r="R8290"/>
    </row>
    <row r="8291" spans="15:18" x14ac:dyDescent="0.25">
      <c r="O8291"/>
      <c r="P8291" s="29"/>
      <c r="R8291"/>
    </row>
    <row r="8292" spans="15:18" x14ac:dyDescent="0.25">
      <c r="O8292"/>
      <c r="P8292" s="29"/>
      <c r="R8292"/>
    </row>
    <row r="8293" spans="15:18" x14ac:dyDescent="0.25">
      <c r="O8293"/>
      <c r="P8293" s="29"/>
      <c r="R8293"/>
    </row>
    <row r="8294" spans="15:18" x14ac:dyDescent="0.25">
      <c r="O8294"/>
      <c r="P8294" s="29"/>
      <c r="R8294"/>
    </row>
    <row r="8295" spans="15:18" x14ac:dyDescent="0.25">
      <c r="O8295"/>
      <c r="P8295" s="29"/>
      <c r="R8295"/>
    </row>
    <row r="8296" spans="15:18" x14ac:dyDescent="0.25">
      <c r="O8296"/>
      <c r="P8296" s="29"/>
      <c r="R8296"/>
    </row>
    <row r="8297" spans="15:18" x14ac:dyDescent="0.25">
      <c r="O8297"/>
      <c r="P8297" s="29"/>
      <c r="R8297"/>
    </row>
    <row r="8298" spans="15:18" x14ac:dyDescent="0.25">
      <c r="O8298"/>
      <c r="P8298" s="29"/>
      <c r="R8298"/>
    </row>
    <row r="8299" spans="15:18" x14ac:dyDescent="0.25">
      <c r="O8299"/>
      <c r="P8299" s="29"/>
      <c r="R8299"/>
    </row>
    <row r="8300" spans="15:18" x14ac:dyDescent="0.25">
      <c r="O8300"/>
      <c r="P8300" s="29"/>
      <c r="R8300"/>
    </row>
    <row r="8301" spans="15:18" x14ac:dyDescent="0.25">
      <c r="O8301"/>
      <c r="P8301" s="29"/>
      <c r="R8301"/>
    </row>
    <row r="8302" spans="15:18" x14ac:dyDescent="0.25">
      <c r="O8302"/>
      <c r="P8302" s="29"/>
      <c r="R8302"/>
    </row>
    <row r="8303" spans="15:18" x14ac:dyDescent="0.25">
      <c r="O8303"/>
      <c r="P8303" s="29"/>
      <c r="R8303"/>
    </row>
    <row r="8304" spans="15:18" x14ac:dyDescent="0.25">
      <c r="O8304"/>
      <c r="P8304" s="29"/>
      <c r="R8304"/>
    </row>
    <row r="8305" spans="15:18" x14ac:dyDescent="0.25">
      <c r="O8305"/>
      <c r="P8305" s="29"/>
      <c r="R8305"/>
    </row>
    <row r="8306" spans="15:18" x14ac:dyDescent="0.25">
      <c r="O8306"/>
      <c r="P8306" s="29"/>
      <c r="R8306"/>
    </row>
    <row r="8307" spans="15:18" x14ac:dyDescent="0.25">
      <c r="O8307"/>
      <c r="P8307" s="29"/>
      <c r="R8307"/>
    </row>
    <row r="8308" spans="15:18" x14ac:dyDescent="0.25">
      <c r="O8308"/>
      <c r="P8308" s="29"/>
      <c r="R8308"/>
    </row>
    <row r="8309" spans="15:18" x14ac:dyDescent="0.25">
      <c r="O8309"/>
      <c r="P8309" s="29"/>
      <c r="R8309"/>
    </row>
    <row r="8310" spans="15:18" x14ac:dyDescent="0.25">
      <c r="O8310"/>
      <c r="P8310" s="29"/>
      <c r="R8310"/>
    </row>
    <row r="8311" spans="15:18" x14ac:dyDescent="0.25">
      <c r="O8311"/>
      <c r="P8311" s="29"/>
      <c r="R8311"/>
    </row>
    <row r="8312" spans="15:18" x14ac:dyDescent="0.25">
      <c r="O8312"/>
      <c r="P8312" s="29"/>
      <c r="R8312"/>
    </row>
    <row r="8313" spans="15:18" x14ac:dyDescent="0.25">
      <c r="O8313"/>
      <c r="P8313" s="29"/>
      <c r="R8313"/>
    </row>
    <row r="8314" spans="15:18" x14ac:dyDescent="0.25">
      <c r="O8314"/>
      <c r="P8314" s="29"/>
      <c r="R8314"/>
    </row>
    <row r="8315" spans="15:18" x14ac:dyDescent="0.25">
      <c r="O8315"/>
      <c r="P8315" s="29"/>
      <c r="R8315"/>
    </row>
    <row r="8316" spans="15:18" x14ac:dyDescent="0.25">
      <c r="O8316"/>
      <c r="P8316" s="29"/>
      <c r="R8316"/>
    </row>
    <row r="8317" spans="15:18" x14ac:dyDescent="0.25">
      <c r="O8317"/>
      <c r="P8317" s="29"/>
      <c r="R8317"/>
    </row>
    <row r="8318" spans="15:18" x14ac:dyDescent="0.25">
      <c r="O8318"/>
      <c r="P8318" s="29"/>
      <c r="R8318"/>
    </row>
    <row r="8319" spans="15:18" x14ac:dyDescent="0.25">
      <c r="O8319"/>
      <c r="P8319" s="29"/>
      <c r="R8319"/>
    </row>
    <row r="8320" spans="15:18" x14ac:dyDescent="0.25">
      <c r="O8320"/>
      <c r="P8320" s="29"/>
      <c r="R8320"/>
    </row>
    <row r="8321" spans="15:18" x14ac:dyDescent="0.25">
      <c r="O8321"/>
      <c r="P8321" s="29"/>
      <c r="R8321"/>
    </row>
    <row r="8322" spans="15:18" x14ac:dyDescent="0.25">
      <c r="O8322"/>
      <c r="P8322" s="29"/>
      <c r="R8322"/>
    </row>
    <row r="8323" spans="15:18" x14ac:dyDescent="0.25">
      <c r="O8323"/>
      <c r="P8323" s="29"/>
      <c r="R8323"/>
    </row>
    <row r="8324" spans="15:18" x14ac:dyDescent="0.25">
      <c r="O8324"/>
      <c r="P8324" s="29"/>
      <c r="R8324"/>
    </row>
    <row r="8325" spans="15:18" x14ac:dyDescent="0.25">
      <c r="O8325"/>
      <c r="P8325" s="29"/>
      <c r="R8325"/>
    </row>
    <row r="8326" spans="15:18" x14ac:dyDescent="0.25">
      <c r="O8326"/>
      <c r="P8326" s="29"/>
      <c r="R8326"/>
    </row>
    <row r="8327" spans="15:18" x14ac:dyDescent="0.25">
      <c r="O8327"/>
      <c r="P8327" s="29"/>
      <c r="R8327"/>
    </row>
    <row r="8328" spans="15:18" x14ac:dyDescent="0.25">
      <c r="O8328"/>
      <c r="P8328" s="29"/>
      <c r="R8328"/>
    </row>
    <row r="8329" spans="15:18" x14ac:dyDescent="0.25">
      <c r="O8329"/>
      <c r="P8329" s="29"/>
      <c r="R8329"/>
    </row>
    <row r="8330" spans="15:18" x14ac:dyDescent="0.25">
      <c r="O8330"/>
      <c r="P8330" s="29"/>
      <c r="R8330"/>
    </row>
    <row r="8331" spans="15:18" x14ac:dyDescent="0.25">
      <c r="O8331"/>
      <c r="P8331" s="29"/>
      <c r="R8331"/>
    </row>
    <row r="8332" spans="15:18" x14ac:dyDescent="0.25">
      <c r="O8332"/>
      <c r="P8332" s="29"/>
      <c r="R8332"/>
    </row>
    <row r="8333" spans="15:18" x14ac:dyDescent="0.25">
      <c r="O8333"/>
      <c r="P8333" s="29"/>
      <c r="R8333"/>
    </row>
    <row r="8334" spans="15:18" x14ac:dyDescent="0.25">
      <c r="O8334"/>
      <c r="P8334" s="29"/>
      <c r="R8334"/>
    </row>
    <row r="8335" spans="15:18" x14ac:dyDescent="0.25">
      <c r="O8335"/>
      <c r="P8335" s="29"/>
      <c r="R8335"/>
    </row>
    <row r="8336" spans="15:18" x14ac:dyDescent="0.25">
      <c r="O8336"/>
      <c r="P8336" s="29"/>
      <c r="R8336"/>
    </row>
    <row r="8337" spans="15:18" x14ac:dyDescent="0.25">
      <c r="O8337"/>
      <c r="P8337" s="29"/>
      <c r="R8337"/>
    </row>
    <row r="8338" spans="15:18" x14ac:dyDescent="0.25">
      <c r="O8338"/>
      <c r="P8338" s="29"/>
      <c r="R8338"/>
    </row>
    <row r="8339" spans="15:18" x14ac:dyDescent="0.25">
      <c r="O8339"/>
      <c r="P8339" s="29"/>
      <c r="R8339"/>
    </row>
    <row r="8340" spans="15:18" x14ac:dyDescent="0.25">
      <c r="O8340"/>
      <c r="P8340" s="29"/>
      <c r="R8340"/>
    </row>
    <row r="8341" spans="15:18" x14ac:dyDescent="0.25">
      <c r="O8341"/>
      <c r="P8341" s="29"/>
      <c r="R8341"/>
    </row>
    <row r="8342" spans="15:18" x14ac:dyDescent="0.25">
      <c r="O8342"/>
      <c r="P8342" s="29"/>
      <c r="R8342"/>
    </row>
    <row r="8343" spans="15:18" x14ac:dyDescent="0.25">
      <c r="O8343"/>
      <c r="P8343" s="29"/>
      <c r="R8343"/>
    </row>
    <row r="8344" spans="15:18" x14ac:dyDescent="0.25">
      <c r="O8344"/>
      <c r="P8344" s="29"/>
      <c r="R8344"/>
    </row>
    <row r="8345" spans="15:18" x14ac:dyDescent="0.25">
      <c r="O8345"/>
      <c r="P8345" s="29"/>
      <c r="R8345"/>
    </row>
    <row r="8346" spans="15:18" x14ac:dyDescent="0.25">
      <c r="O8346"/>
      <c r="P8346" s="29"/>
      <c r="R8346"/>
    </row>
    <row r="8347" spans="15:18" x14ac:dyDescent="0.25">
      <c r="O8347"/>
      <c r="P8347" s="29"/>
      <c r="R8347"/>
    </row>
    <row r="8348" spans="15:18" x14ac:dyDescent="0.25">
      <c r="O8348"/>
      <c r="P8348" s="29"/>
      <c r="R8348"/>
    </row>
    <row r="8349" spans="15:18" x14ac:dyDescent="0.25">
      <c r="O8349"/>
      <c r="P8349" s="29"/>
      <c r="R8349"/>
    </row>
    <row r="8350" spans="15:18" x14ac:dyDescent="0.25">
      <c r="O8350"/>
      <c r="P8350" s="29"/>
      <c r="R8350"/>
    </row>
    <row r="8351" spans="15:18" x14ac:dyDescent="0.25">
      <c r="O8351"/>
      <c r="P8351" s="29"/>
      <c r="R8351"/>
    </row>
    <row r="8352" spans="15:18" x14ac:dyDescent="0.25">
      <c r="O8352"/>
      <c r="P8352" s="29"/>
      <c r="R8352"/>
    </row>
    <row r="8353" spans="15:18" x14ac:dyDescent="0.25">
      <c r="O8353"/>
      <c r="P8353" s="29"/>
      <c r="R8353"/>
    </row>
    <row r="8354" spans="15:18" x14ac:dyDescent="0.25">
      <c r="O8354"/>
      <c r="P8354" s="29"/>
      <c r="R8354"/>
    </row>
    <row r="8355" spans="15:18" x14ac:dyDescent="0.25">
      <c r="O8355"/>
      <c r="P8355" s="29"/>
      <c r="R8355"/>
    </row>
    <row r="8356" spans="15:18" x14ac:dyDescent="0.25">
      <c r="O8356"/>
      <c r="P8356" s="29"/>
      <c r="R8356"/>
    </row>
    <row r="8357" spans="15:18" x14ac:dyDescent="0.25">
      <c r="O8357"/>
      <c r="P8357" s="29"/>
      <c r="R8357"/>
    </row>
    <row r="8358" spans="15:18" x14ac:dyDescent="0.25">
      <c r="O8358"/>
      <c r="P8358" s="29"/>
      <c r="R8358"/>
    </row>
    <row r="8359" spans="15:18" x14ac:dyDescent="0.25">
      <c r="O8359"/>
      <c r="P8359" s="29"/>
      <c r="R8359"/>
    </row>
    <row r="8360" spans="15:18" x14ac:dyDescent="0.25">
      <c r="O8360"/>
      <c r="P8360" s="29"/>
      <c r="R8360"/>
    </row>
    <row r="8361" spans="15:18" x14ac:dyDescent="0.25">
      <c r="O8361"/>
      <c r="P8361" s="29"/>
      <c r="R8361"/>
    </row>
    <row r="8362" spans="15:18" x14ac:dyDescent="0.25">
      <c r="O8362"/>
      <c r="P8362" s="29"/>
      <c r="R8362"/>
    </row>
    <row r="8363" spans="15:18" x14ac:dyDescent="0.25">
      <c r="O8363"/>
      <c r="P8363" s="29"/>
      <c r="R8363"/>
    </row>
    <row r="8364" spans="15:18" x14ac:dyDescent="0.25">
      <c r="O8364"/>
      <c r="P8364" s="29"/>
      <c r="R8364"/>
    </row>
    <row r="8365" spans="15:18" x14ac:dyDescent="0.25">
      <c r="O8365"/>
      <c r="P8365" s="29"/>
      <c r="R8365"/>
    </row>
    <row r="8366" spans="15:18" x14ac:dyDescent="0.25">
      <c r="O8366"/>
      <c r="P8366" s="29"/>
      <c r="R8366"/>
    </row>
    <row r="8367" spans="15:18" x14ac:dyDescent="0.25">
      <c r="O8367"/>
      <c r="P8367" s="29"/>
      <c r="R8367"/>
    </row>
    <row r="8368" spans="15:18" x14ac:dyDescent="0.25">
      <c r="O8368"/>
      <c r="P8368" s="29"/>
      <c r="R8368"/>
    </row>
    <row r="8369" spans="15:18" x14ac:dyDescent="0.25">
      <c r="O8369"/>
      <c r="P8369" s="29"/>
      <c r="R8369"/>
    </row>
    <row r="8370" spans="15:18" x14ac:dyDescent="0.25">
      <c r="O8370"/>
      <c r="P8370" s="29"/>
      <c r="R8370"/>
    </row>
    <row r="8371" spans="15:18" x14ac:dyDescent="0.25">
      <c r="O8371"/>
      <c r="P8371" s="29"/>
      <c r="R8371"/>
    </row>
    <row r="8372" spans="15:18" x14ac:dyDescent="0.25">
      <c r="O8372"/>
      <c r="P8372" s="29"/>
      <c r="R8372"/>
    </row>
    <row r="8373" spans="15:18" x14ac:dyDescent="0.25">
      <c r="O8373"/>
      <c r="P8373" s="29"/>
      <c r="R8373"/>
    </row>
    <row r="8374" spans="15:18" x14ac:dyDescent="0.25">
      <c r="O8374"/>
      <c r="P8374" s="29"/>
      <c r="R8374"/>
    </row>
    <row r="8375" spans="15:18" x14ac:dyDescent="0.25">
      <c r="O8375"/>
      <c r="P8375" s="29"/>
      <c r="R8375"/>
    </row>
    <row r="8376" spans="15:18" x14ac:dyDescent="0.25">
      <c r="O8376"/>
      <c r="P8376" s="29"/>
      <c r="R8376"/>
    </row>
    <row r="8377" spans="15:18" x14ac:dyDescent="0.25">
      <c r="O8377"/>
      <c r="P8377" s="29"/>
      <c r="R8377"/>
    </row>
    <row r="8378" spans="15:18" x14ac:dyDescent="0.25">
      <c r="O8378"/>
      <c r="P8378" s="29"/>
      <c r="R8378"/>
    </row>
    <row r="8379" spans="15:18" x14ac:dyDescent="0.25">
      <c r="O8379"/>
      <c r="P8379" s="29"/>
      <c r="R8379"/>
    </row>
    <row r="8380" spans="15:18" x14ac:dyDescent="0.25">
      <c r="O8380"/>
      <c r="P8380" s="29"/>
      <c r="R8380"/>
    </row>
    <row r="8381" spans="15:18" x14ac:dyDescent="0.25">
      <c r="O8381"/>
      <c r="P8381" s="29"/>
      <c r="R8381"/>
    </row>
    <row r="8382" spans="15:18" x14ac:dyDescent="0.25">
      <c r="O8382"/>
      <c r="P8382" s="29"/>
      <c r="R8382"/>
    </row>
    <row r="8383" spans="15:18" x14ac:dyDescent="0.25">
      <c r="O8383"/>
      <c r="P8383" s="29"/>
      <c r="R8383"/>
    </row>
    <row r="8384" spans="15:18" x14ac:dyDescent="0.25">
      <c r="O8384"/>
      <c r="P8384" s="29"/>
      <c r="R8384"/>
    </row>
    <row r="8385" spans="15:18" x14ac:dyDescent="0.25">
      <c r="O8385"/>
      <c r="P8385" s="29"/>
      <c r="R8385"/>
    </row>
    <row r="8386" spans="15:18" x14ac:dyDescent="0.25">
      <c r="O8386"/>
      <c r="P8386" s="29"/>
      <c r="R8386"/>
    </row>
    <row r="8387" spans="15:18" x14ac:dyDescent="0.25">
      <c r="O8387"/>
      <c r="P8387" s="29"/>
      <c r="R8387"/>
    </row>
    <row r="8388" spans="15:18" x14ac:dyDescent="0.25">
      <c r="O8388"/>
      <c r="P8388" s="29"/>
      <c r="R8388"/>
    </row>
    <row r="8389" spans="15:18" x14ac:dyDescent="0.25">
      <c r="O8389"/>
      <c r="P8389" s="29"/>
      <c r="R8389"/>
    </row>
    <row r="8390" spans="15:18" x14ac:dyDescent="0.25">
      <c r="O8390"/>
      <c r="P8390" s="29"/>
      <c r="R8390"/>
    </row>
    <row r="8391" spans="15:18" x14ac:dyDescent="0.25">
      <c r="O8391"/>
      <c r="P8391" s="29"/>
      <c r="R8391"/>
    </row>
    <row r="8392" spans="15:18" x14ac:dyDescent="0.25">
      <c r="O8392"/>
      <c r="P8392" s="29"/>
      <c r="R8392"/>
    </row>
    <row r="8393" spans="15:18" x14ac:dyDescent="0.25">
      <c r="O8393"/>
      <c r="P8393" s="29"/>
      <c r="R8393"/>
    </row>
    <row r="8394" spans="15:18" x14ac:dyDescent="0.25">
      <c r="O8394"/>
      <c r="P8394" s="29"/>
      <c r="R8394"/>
    </row>
    <row r="8395" spans="15:18" x14ac:dyDescent="0.25">
      <c r="O8395"/>
      <c r="P8395" s="29"/>
      <c r="R8395"/>
    </row>
    <row r="8396" spans="15:18" x14ac:dyDescent="0.25">
      <c r="O8396"/>
      <c r="P8396" s="29"/>
      <c r="R8396"/>
    </row>
    <row r="8397" spans="15:18" x14ac:dyDescent="0.25">
      <c r="O8397"/>
      <c r="P8397" s="29"/>
      <c r="R8397"/>
    </row>
    <row r="8398" spans="15:18" x14ac:dyDescent="0.25">
      <c r="O8398"/>
      <c r="P8398" s="29"/>
      <c r="R8398"/>
    </row>
    <row r="8399" spans="15:18" x14ac:dyDescent="0.25">
      <c r="O8399"/>
      <c r="P8399" s="29"/>
      <c r="R8399"/>
    </row>
    <row r="8400" spans="15:18" x14ac:dyDescent="0.25">
      <c r="O8400"/>
      <c r="P8400" s="29"/>
      <c r="R8400"/>
    </row>
    <row r="8401" spans="15:18" x14ac:dyDescent="0.25">
      <c r="O8401"/>
      <c r="P8401" s="29"/>
      <c r="R8401"/>
    </row>
    <row r="8402" spans="15:18" x14ac:dyDescent="0.25">
      <c r="O8402"/>
      <c r="P8402" s="29"/>
      <c r="R8402"/>
    </row>
    <row r="8403" spans="15:18" x14ac:dyDescent="0.25">
      <c r="O8403"/>
      <c r="P8403" s="29"/>
      <c r="R8403"/>
    </row>
    <row r="8404" spans="15:18" x14ac:dyDescent="0.25">
      <c r="O8404"/>
      <c r="P8404" s="29"/>
      <c r="R8404"/>
    </row>
    <row r="8405" spans="15:18" x14ac:dyDescent="0.25">
      <c r="O8405"/>
      <c r="P8405" s="29"/>
      <c r="R8405"/>
    </row>
    <row r="8406" spans="15:18" x14ac:dyDescent="0.25">
      <c r="O8406"/>
      <c r="P8406" s="29"/>
      <c r="R8406"/>
    </row>
    <row r="8407" spans="15:18" x14ac:dyDescent="0.25">
      <c r="O8407"/>
      <c r="P8407" s="29"/>
      <c r="R8407"/>
    </row>
    <row r="8408" spans="15:18" x14ac:dyDescent="0.25">
      <c r="O8408"/>
      <c r="P8408" s="29"/>
      <c r="R8408"/>
    </row>
    <row r="8409" spans="15:18" x14ac:dyDescent="0.25">
      <c r="O8409"/>
      <c r="P8409" s="29"/>
      <c r="R8409"/>
    </row>
    <row r="8410" spans="15:18" x14ac:dyDescent="0.25">
      <c r="O8410"/>
      <c r="P8410" s="29"/>
      <c r="R8410"/>
    </row>
    <row r="8411" spans="15:18" x14ac:dyDescent="0.25">
      <c r="O8411"/>
      <c r="P8411" s="29"/>
      <c r="R8411"/>
    </row>
    <row r="8412" spans="15:18" x14ac:dyDescent="0.25">
      <c r="O8412"/>
      <c r="P8412" s="29"/>
      <c r="R8412"/>
    </row>
    <row r="8413" spans="15:18" x14ac:dyDescent="0.25">
      <c r="O8413"/>
      <c r="P8413" s="29"/>
      <c r="R8413"/>
    </row>
    <row r="8414" spans="15:18" x14ac:dyDescent="0.25">
      <c r="O8414"/>
      <c r="P8414" s="29"/>
      <c r="R8414"/>
    </row>
    <row r="8415" spans="15:18" x14ac:dyDescent="0.25">
      <c r="O8415"/>
      <c r="P8415" s="29"/>
      <c r="R8415"/>
    </row>
    <row r="8416" spans="15:18" x14ac:dyDescent="0.25">
      <c r="O8416"/>
      <c r="P8416" s="29"/>
      <c r="R8416"/>
    </row>
    <row r="8417" spans="15:18" x14ac:dyDescent="0.25">
      <c r="O8417"/>
      <c r="P8417" s="29"/>
      <c r="R8417"/>
    </row>
    <row r="8418" spans="15:18" x14ac:dyDescent="0.25">
      <c r="O8418"/>
      <c r="P8418" s="29"/>
      <c r="R8418"/>
    </row>
    <row r="8419" spans="15:18" x14ac:dyDescent="0.25">
      <c r="O8419"/>
      <c r="P8419" s="29"/>
      <c r="R8419"/>
    </row>
    <row r="8420" spans="15:18" x14ac:dyDescent="0.25">
      <c r="O8420"/>
      <c r="P8420" s="29"/>
      <c r="R8420"/>
    </row>
    <row r="8421" spans="15:18" x14ac:dyDescent="0.25">
      <c r="O8421"/>
      <c r="P8421" s="29"/>
      <c r="R8421"/>
    </row>
    <row r="8422" spans="15:18" x14ac:dyDescent="0.25">
      <c r="O8422"/>
      <c r="P8422" s="29"/>
      <c r="R8422"/>
    </row>
    <row r="8423" spans="15:18" x14ac:dyDescent="0.25">
      <c r="O8423"/>
      <c r="P8423" s="29"/>
      <c r="R8423"/>
    </row>
    <row r="8424" spans="15:18" x14ac:dyDescent="0.25">
      <c r="O8424"/>
      <c r="P8424" s="29"/>
      <c r="R8424"/>
    </row>
    <row r="8425" spans="15:18" x14ac:dyDescent="0.25">
      <c r="O8425"/>
      <c r="P8425" s="29"/>
      <c r="R8425"/>
    </row>
    <row r="8426" spans="15:18" x14ac:dyDescent="0.25">
      <c r="O8426"/>
      <c r="P8426" s="29"/>
      <c r="R8426"/>
    </row>
    <row r="8427" spans="15:18" x14ac:dyDescent="0.25">
      <c r="O8427"/>
      <c r="P8427" s="29"/>
      <c r="R8427"/>
    </row>
    <row r="8428" spans="15:18" x14ac:dyDescent="0.25">
      <c r="O8428"/>
      <c r="P8428" s="29"/>
      <c r="R8428"/>
    </row>
    <row r="8429" spans="15:18" x14ac:dyDescent="0.25">
      <c r="O8429"/>
      <c r="P8429" s="29"/>
      <c r="R8429"/>
    </row>
    <row r="8430" spans="15:18" x14ac:dyDescent="0.25">
      <c r="O8430"/>
      <c r="P8430" s="29"/>
      <c r="R8430"/>
    </row>
    <row r="8431" spans="15:18" x14ac:dyDescent="0.25">
      <c r="O8431"/>
      <c r="P8431" s="29"/>
      <c r="R8431"/>
    </row>
    <row r="8432" spans="15:18" x14ac:dyDescent="0.25">
      <c r="O8432"/>
      <c r="P8432" s="29"/>
      <c r="R8432"/>
    </row>
    <row r="8433" spans="15:18" x14ac:dyDescent="0.25">
      <c r="O8433"/>
      <c r="P8433" s="29"/>
      <c r="R8433"/>
    </row>
    <row r="8434" spans="15:18" x14ac:dyDescent="0.25">
      <c r="O8434"/>
      <c r="P8434" s="29"/>
      <c r="R8434"/>
    </row>
    <row r="8435" spans="15:18" x14ac:dyDescent="0.25">
      <c r="O8435"/>
      <c r="P8435" s="29"/>
      <c r="R8435"/>
    </row>
    <row r="8436" spans="15:18" x14ac:dyDescent="0.25">
      <c r="O8436"/>
      <c r="P8436" s="29"/>
      <c r="R8436"/>
    </row>
    <row r="8437" spans="15:18" x14ac:dyDescent="0.25">
      <c r="O8437"/>
      <c r="P8437" s="29"/>
      <c r="R8437"/>
    </row>
    <row r="8438" spans="15:18" x14ac:dyDescent="0.25">
      <c r="O8438"/>
      <c r="P8438" s="29"/>
      <c r="R8438"/>
    </row>
    <row r="8439" spans="15:18" x14ac:dyDescent="0.25">
      <c r="O8439"/>
      <c r="P8439" s="29"/>
      <c r="R8439"/>
    </row>
    <row r="8440" spans="15:18" x14ac:dyDescent="0.25">
      <c r="O8440"/>
      <c r="P8440" s="29"/>
      <c r="R8440"/>
    </row>
    <row r="8441" spans="15:18" x14ac:dyDescent="0.25">
      <c r="O8441"/>
      <c r="P8441" s="29"/>
      <c r="R8441"/>
    </row>
    <row r="8442" spans="15:18" x14ac:dyDescent="0.25">
      <c r="O8442"/>
      <c r="P8442" s="29"/>
      <c r="R8442"/>
    </row>
    <row r="8443" spans="15:18" x14ac:dyDescent="0.25">
      <c r="O8443"/>
      <c r="P8443" s="29"/>
      <c r="R8443"/>
    </row>
    <row r="8444" spans="15:18" x14ac:dyDescent="0.25">
      <c r="O8444"/>
      <c r="P8444" s="29"/>
      <c r="R8444"/>
    </row>
    <row r="8445" spans="15:18" x14ac:dyDescent="0.25">
      <c r="O8445"/>
      <c r="P8445" s="29"/>
      <c r="R8445"/>
    </row>
    <row r="8446" spans="15:18" x14ac:dyDescent="0.25">
      <c r="O8446"/>
      <c r="P8446" s="29"/>
      <c r="R8446"/>
    </row>
    <row r="8447" spans="15:18" x14ac:dyDescent="0.25">
      <c r="O8447"/>
      <c r="P8447" s="29"/>
      <c r="R8447"/>
    </row>
    <row r="8448" spans="15:18" x14ac:dyDescent="0.25">
      <c r="O8448"/>
      <c r="P8448" s="29"/>
      <c r="R8448"/>
    </row>
    <row r="8449" spans="15:18" x14ac:dyDescent="0.25">
      <c r="O8449"/>
      <c r="P8449" s="29"/>
      <c r="R8449"/>
    </row>
    <row r="8450" spans="15:18" x14ac:dyDescent="0.25">
      <c r="O8450"/>
      <c r="P8450" s="29"/>
      <c r="R8450"/>
    </row>
    <row r="8451" spans="15:18" x14ac:dyDescent="0.25">
      <c r="O8451"/>
      <c r="P8451" s="29"/>
      <c r="R8451"/>
    </row>
    <row r="8452" spans="15:18" x14ac:dyDescent="0.25">
      <c r="O8452"/>
      <c r="P8452" s="29"/>
      <c r="R8452"/>
    </row>
    <row r="8453" spans="15:18" x14ac:dyDescent="0.25">
      <c r="O8453"/>
      <c r="P8453" s="29"/>
      <c r="R8453"/>
    </row>
    <row r="8454" spans="15:18" x14ac:dyDescent="0.25">
      <c r="O8454"/>
      <c r="P8454" s="29"/>
      <c r="R8454"/>
    </row>
    <row r="8455" spans="15:18" x14ac:dyDescent="0.25">
      <c r="O8455"/>
      <c r="P8455" s="29"/>
      <c r="R8455"/>
    </row>
    <row r="8456" spans="15:18" x14ac:dyDescent="0.25">
      <c r="O8456"/>
      <c r="P8456" s="29"/>
      <c r="R8456"/>
    </row>
    <row r="8457" spans="15:18" x14ac:dyDescent="0.25">
      <c r="O8457"/>
      <c r="P8457" s="29"/>
      <c r="R8457"/>
    </row>
    <row r="8458" spans="15:18" x14ac:dyDescent="0.25">
      <c r="O8458"/>
      <c r="P8458" s="29"/>
      <c r="R8458"/>
    </row>
    <row r="8459" spans="15:18" x14ac:dyDescent="0.25">
      <c r="O8459"/>
      <c r="P8459" s="29"/>
      <c r="R8459"/>
    </row>
    <row r="8460" spans="15:18" x14ac:dyDescent="0.25">
      <c r="O8460"/>
      <c r="P8460" s="29"/>
      <c r="R8460"/>
    </row>
    <row r="8461" spans="15:18" x14ac:dyDescent="0.25">
      <c r="O8461"/>
      <c r="P8461" s="29"/>
      <c r="R8461"/>
    </row>
    <row r="8462" spans="15:18" x14ac:dyDescent="0.25">
      <c r="O8462"/>
      <c r="P8462" s="29"/>
      <c r="R8462"/>
    </row>
    <row r="8463" spans="15:18" x14ac:dyDescent="0.25">
      <c r="O8463"/>
      <c r="P8463" s="29"/>
      <c r="R8463"/>
    </row>
    <row r="8464" spans="15:18" x14ac:dyDescent="0.25">
      <c r="O8464"/>
      <c r="P8464" s="29"/>
      <c r="R8464"/>
    </row>
    <row r="8465" spans="15:18" x14ac:dyDescent="0.25">
      <c r="O8465"/>
      <c r="P8465" s="29"/>
      <c r="R8465"/>
    </row>
    <row r="8466" spans="15:18" x14ac:dyDescent="0.25">
      <c r="O8466"/>
      <c r="P8466" s="29"/>
      <c r="R8466"/>
    </row>
    <row r="8467" spans="15:18" x14ac:dyDescent="0.25">
      <c r="O8467"/>
      <c r="P8467" s="29"/>
      <c r="R8467"/>
    </row>
    <row r="8468" spans="15:18" x14ac:dyDescent="0.25">
      <c r="O8468"/>
      <c r="P8468" s="29"/>
      <c r="R8468"/>
    </row>
    <row r="8469" spans="15:18" x14ac:dyDescent="0.25">
      <c r="O8469"/>
      <c r="P8469" s="29"/>
      <c r="R8469"/>
    </row>
    <row r="8470" spans="15:18" x14ac:dyDescent="0.25">
      <c r="O8470"/>
      <c r="P8470" s="29"/>
      <c r="R8470"/>
    </row>
    <row r="8471" spans="15:18" x14ac:dyDescent="0.25">
      <c r="O8471"/>
      <c r="P8471" s="29"/>
      <c r="R8471"/>
    </row>
    <row r="8472" spans="15:18" x14ac:dyDescent="0.25">
      <c r="O8472"/>
      <c r="P8472" s="29"/>
      <c r="R8472"/>
    </row>
    <row r="8473" spans="15:18" x14ac:dyDescent="0.25">
      <c r="O8473"/>
      <c r="P8473" s="29"/>
      <c r="R8473"/>
    </row>
    <row r="8474" spans="15:18" x14ac:dyDescent="0.25">
      <c r="O8474"/>
      <c r="P8474" s="29"/>
      <c r="R8474"/>
    </row>
    <row r="8475" spans="15:18" x14ac:dyDescent="0.25">
      <c r="O8475"/>
      <c r="P8475" s="29"/>
      <c r="R8475"/>
    </row>
    <row r="8476" spans="15:18" x14ac:dyDescent="0.25">
      <c r="O8476"/>
      <c r="P8476" s="29"/>
      <c r="R8476"/>
    </row>
    <row r="8477" spans="15:18" x14ac:dyDescent="0.25">
      <c r="O8477"/>
      <c r="P8477" s="29"/>
      <c r="R8477"/>
    </row>
    <row r="8478" spans="15:18" x14ac:dyDescent="0.25">
      <c r="O8478"/>
      <c r="P8478" s="29"/>
      <c r="R8478"/>
    </row>
    <row r="8479" spans="15:18" x14ac:dyDescent="0.25">
      <c r="O8479"/>
      <c r="P8479" s="29"/>
      <c r="R8479"/>
    </row>
    <row r="8480" spans="15:18" x14ac:dyDescent="0.25">
      <c r="O8480"/>
      <c r="P8480" s="29"/>
      <c r="R8480"/>
    </row>
    <row r="8481" spans="15:18" x14ac:dyDescent="0.25">
      <c r="O8481"/>
      <c r="P8481" s="29"/>
      <c r="R8481"/>
    </row>
    <row r="8482" spans="15:18" x14ac:dyDescent="0.25">
      <c r="O8482"/>
      <c r="P8482" s="29"/>
      <c r="R8482"/>
    </row>
    <row r="8483" spans="15:18" x14ac:dyDescent="0.25">
      <c r="O8483"/>
      <c r="P8483" s="29"/>
      <c r="R8483"/>
    </row>
    <row r="8484" spans="15:18" x14ac:dyDescent="0.25">
      <c r="O8484"/>
      <c r="P8484" s="29"/>
      <c r="R8484"/>
    </row>
    <row r="8485" spans="15:18" x14ac:dyDescent="0.25">
      <c r="O8485"/>
      <c r="P8485" s="29"/>
      <c r="R8485"/>
    </row>
    <row r="8486" spans="15:18" x14ac:dyDescent="0.25">
      <c r="O8486"/>
      <c r="P8486" s="29"/>
      <c r="R8486"/>
    </row>
    <row r="8487" spans="15:18" x14ac:dyDescent="0.25">
      <c r="O8487"/>
      <c r="P8487" s="29"/>
      <c r="R8487"/>
    </row>
    <row r="8488" spans="15:18" x14ac:dyDescent="0.25">
      <c r="O8488"/>
      <c r="P8488" s="29"/>
      <c r="R8488"/>
    </row>
    <row r="8489" spans="15:18" x14ac:dyDescent="0.25">
      <c r="O8489"/>
      <c r="P8489" s="29"/>
      <c r="R8489"/>
    </row>
    <row r="8490" spans="15:18" x14ac:dyDescent="0.25">
      <c r="O8490"/>
      <c r="P8490" s="29"/>
      <c r="R8490"/>
    </row>
    <row r="8491" spans="15:18" x14ac:dyDescent="0.25">
      <c r="O8491"/>
      <c r="P8491" s="29"/>
      <c r="R8491"/>
    </row>
    <row r="8492" spans="15:18" x14ac:dyDescent="0.25">
      <c r="O8492"/>
      <c r="P8492" s="29"/>
      <c r="R8492"/>
    </row>
    <row r="8493" spans="15:18" x14ac:dyDescent="0.25">
      <c r="O8493"/>
      <c r="P8493" s="29"/>
      <c r="R8493"/>
    </row>
    <row r="8494" spans="15:18" x14ac:dyDescent="0.25">
      <c r="O8494"/>
      <c r="P8494" s="29"/>
      <c r="R8494"/>
    </row>
    <row r="8495" spans="15:18" x14ac:dyDescent="0.25">
      <c r="O8495"/>
      <c r="P8495" s="29"/>
      <c r="R8495"/>
    </row>
    <row r="8496" spans="15:18" x14ac:dyDescent="0.25">
      <c r="O8496"/>
      <c r="P8496" s="29"/>
      <c r="R8496"/>
    </row>
    <row r="8497" spans="15:18" x14ac:dyDescent="0.25">
      <c r="O8497"/>
      <c r="P8497" s="29"/>
      <c r="R8497"/>
    </row>
    <row r="8498" spans="15:18" x14ac:dyDescent="0.25">
      <c r="O8498"/>
      <c r="P8498" s="29"/>
      <c r="R8498"/>
    </row>
    <row r="8499" spans="15:18" x14ac:dyDescent="0.25">
      <c r="O8499"/>
      <c r="P8499" s="29"/>
      <c r="R8499"/>
    </row>
    <row r="8500" spans="15:18" x14ac:dyDescent="0.25">
      <c r="O8500"/>
      <c r="P8500" s="29"/>
      <c r="R8500"/>
    </row>
    <row r="8501" spans="15:18" x14ac:dyDescent="0.25">
      <c r="O8501"/>
      <c r="P8501" s="29"/>
      <c r="R8501"/>
    </row>
    <row r="8502" spans="15:18" x14ac:dyDescent="0.25">
      <c r="O8502"/>
      <c r="P8502" s="29"/>
      <c r="R8502"/>
    </row>
    <row r="8503" spans="15:18" x14ac:dyDescent="0.25">
      <c r="O8503"/>
      <c r="P8503" s="29"/>
      <c r="R8503"/>
    </row>
    <row r="8504" spans="15:18" x14ac:dyDescent="0.25">
      <c r="O8504"/>
      <c r="P8504" s="29"/>
      <c r="R8504"/>
    </row>
    <row r="8505" spans="15:18" x14ac:dyDescent="0.25">
      <c r="O8505"/>
      <c r="P8505" s="29"/>
      <c r="R8505"/>
    </row>
    <row r="8506" spans="15:18" x14ac:dyDescent="0.25">
      <c r="O8506"/>
      <c r="P8506" s="29"/>
      <c r="R8506"/>
    </row>
    <row r="8507" spans="15:18" x14ac:dyDescent="0.25">
      <c r="O8507"/>
      <c r="P8507" s="29"/>
      <c r="R8507"/>
    </row>
    <row r="8508" spans="15:18" x14ac:dyDescent="0.25">
      <c r="O8508"/>
      <c r="P8508" s="29"/>
      <c r="R8508"/>
    </row>
    <row r="8509" spans="15:18" x14ac:dyDescent="0.25">
      <c r="O8509"/>
      <c r="P8509" s="29"/>
      <c r="R8509"/>
    </row>
    <row r="8510" spans="15:18" x14ac:dyDescent="0.25">
      <c r="O8510"/>
      <c r="P8510" s="29"/>
      <c r="R8510"/>
    </row>
    <row r="8511" spans="15:18" x14ac:dyDescent="0.25">
      <c r="O8511"/>
      <c r="P8511" s="29"/>
      <c r="R8511"/>
    </row>
    <row r="8512" spans="15:18" x14ac:dyDescent="0.25">
      <c r="O8512"/>
      <c r="P8512" s="29"/>
      <c r="R8512"/>
    </row>
    <row r="8513" spans="15:18" x14ac:dyDescent="0.25">
      <c r="O8513"/>
      <c r="P8513" s="29"/>
      <c r="R8513"/>
    </row>
    <row r="8514" spans="15:18" x14ac:dyDescent="0.25">
      <c r="O8514"/>
      <c r="P8514" s="29"/>
      <c r="R8514"/>
    </row>
    <row r="8515" spans="15:18" x14ac:dyDescent="0.25">
      <c r="O8515"/>
      <c r="P8515" s="29"/>
      <c r="R8515"/>
    </row>
    <row r="8516" spans="15:18" x14ac:dyDescent="0.25">
      <c r="O8516"/>
      <c r="P8516" s="29"/>
      <c r="R8516"/>
    </row>
    <row r="8517" spans="15:18" x14ac:dyDescent="0.25">
      <c r="O8517"/>
      <c r="P8517" s="29"/>
      <c r="R8517"/>
    </row>
    <row r="8518" spans="15:18" x14ac:dyDescent="0.25">
      <c r="O8518"/>
      <c r="P8518" s="29"/>
      <c r="R8518"/>
    </row>
    <row r="8519" spans="15:18" x14ac:dyDescent="0.25">
      <c r="O8519"/>
      <c r="P8519" s="29"/>
      <c r="R8519"/>
    </row>
    <row r="8520" spans="15:18" x14ac:dyDescent="0.25">
      <c r="O8520"/>
      <c r="P8520" s="29"/>
      <c r="R8520"/>
    </row>
    <row r="8521" spans="15:18" x14ac:dyDescent="0.25">
      <c r="O8521"/>
      <c r="P8521" s="29"/>
      <c r="R8521"/>
    </row>
    <row r="8522" spans="15:18" x14ac:dyDescent="0.25">
      <c r="O8522"/>
      <c r="P8522" s="29"/>
      <c r="R8522"/>
    </row>
    <row r="8523" spans="15:18" x14ac:dyDescent="0.25">
      <c r="O8523"/>
      <c r="P8523" s="29"/>
      <c r="R8523"/>
    </row>
    <row r="8524" spans="15:18" x14ac:dyDescent="0.25">
      <c r="O8524"/>
      <c r="P8524" s="29"/>
      <c r="R8524"/>
    </row>
    <row r="8525" spans="15:18" x14ac:dyDescent="0.25">
      <c r="O8525"/>
      <c r="P8525" s="29"/>
      <c r="R8525"/>
    </row>
    <row r="8526" spans="15:18" x14ac:dyDescent="0.25">
      <c r="O8526"/>
      <c r="P8526" s="29"/>
      <c r="R8526"/>
    </row>
    <row r="8527" spans="15:18" x14ac:dyDescent="0.25">
      <c r="O8527"/>
      <c r="P8527" s="29"/>
      <c r="R8527"/>
    </row>
    <row r="8528" spans="15:18" x14ac:dyDescent="0.25">
      <c r="O8528"/>
      <c r="P8528" s="29"/>
      <c r="R8528"/>
    </row>
    <row r="8529" spans="15:18" x14ac:dyDescent="0.25">
      <c r="O8529"/>
      <c r="P8529" s="29"/>
      <c r="R8529"/>
    </row>
    <row r="8530" spans="15:18" x14ac:dyDescent="0.25">
      <c r="O8530"/>
      <c r="P8530" s="29"/>
      <c r="R8530"/>
    </row>
    <row r="8531" spans="15:18" x14ac:dyDescent="0.25">
      <c r="O8531"/>
      <c r="P8531" s="29"/>
      <c r="R8531"/>
    </row>
    <row r="8532" spans="15:18" x14ac:dyDescent="0.25">
      <c r="O8532"/>
      <c r="P8532" s="29"/>
      <c r="R8532"/>
    </row>
    <row r="8533" spans="15:18" x14ac:dyDescent="0.25">
      <c r="O8533"/>
      <c r="P8533" s="29"/>
      <c r="R8533"/>
    </row>
    <row r="8534" spans="15:18" x14ac:dyDescent="0.25">
      <c r="O8534"/>
      <c r="P8534" s="29"/>
      <c r="R8534"/>
    </row>
    <row r="8535" spans="15:18" x14ac:dyDescent="0.25">
      <c r="O8535"/>
      <c r="P8535" s="29"/>
      <c r="R8535"/>
    </row>
    <row r="8536" spans="15:18" x14ac:dyDescent="0.25">
      <c r="O8536"/>
      <c r="P8536" s="29"/>
      <c r="R8536"/>
    </row>
    <row r="8537" spans="15:18" x14ac:dyDescent="0.25">
      <c r="O8537"/>
      <c r="P8537" s="29"/>
      <c r="R8537"/>
    </row>
    <row r="8538" spans="15:18" x14ac:dyDescent="0.25">
      <c r="O8538"/>
      <c r="P8538" s="29"/>
      <c r="R8538"/>
    </row>
    <row r="8539" spans="15:18" x14ac:dyDescent="0.25">
      <c r="O8539"/>
      <c r="P8539" s="29"/>
      <c r="R8539"/>
    </row>
    <row r="8540" spans="15:18" x14ac:dyDescent="0.25">
      <c r="O8540"/>
      <c r="P8540" s="29"/>
      <c r="R8540"/>
    </row>
    <row r="8541" spans="15:18" x14ac:dyDescent="0.25">
      <c r="O8541"/>
      <c r="P8541" s="29"/>
      <c r="R8541"/>
    </row>
    <row r="8542" spans="15:18" x14ac:dyDescent="0.25">
      <c r="O8542"/>
      <c r="P8542" s="29"/>
      <c r="R8542"/>
    </row>
    <row r="8543" spans="15:18" x14ac:dyDescent="0.25">
      <c r="O8543"/>
      <c r="P8543" s="29"/>
      <c r="R8543"/>
    </row>
    <row r="8544" spans="15:18" x14ac:dyDescent="0.25">
      <c r="O8544"/>
      <c r="P8544" s="29"/>
      <c r="R8544"/>
    </row>
    <row r="8545" spans="15:18" x14ac:dyDescent="0.25">
      <c r="O8545"/>
      <c r="P8545" s="29"/>
      <c r="R8545"/>
    </row>
    <row r="8546" spans="15:18" x14ac:dyDescent="0.25">
      <c r="O8546"/>
      <c r="P8546" s="29"/>
      <c r="R8546"/>
    </row>
    <row r="8547" spans="15:18" x14ac:dyDescent="0.25">
      <c r="O8547"/>
      <c r="P8547" s="29"/>
      <c r="R8547"/>
    </row>
    <row r="8548" spans="15:18" x14ac:dyDescent="0.25">
      <c r="O8548"/>
      <c r="P8548" s="29"/>
      <c r="R8548"/>
    </row>
    <row r="8549" spans="15:18" x14ac:dyDescent="0.25">
      <c r="O8549"/>
      <c r="P8549" s="29"/>
      <c r="R8549"/>
    </row>
    <row r="8550" spans="15:18" x14ac:dyDescent="0.25">
      <c r="O8550"/>
      <c r="P8550" s="29"/>
      <c r="R8550"/>
    </row>
    <row r="8551" spans="15:18" x14ac:dyDescent="0.25">
      <c r="O8551"/>
      <c r="P8551" s="29"/>
      <c r="R8551"/>
    </row>
    <row r="8552" spans="15:18" x14ac:dyDescent="0.25">
      <c r="O8552"/>
      <c r="P8552" s="29"/>
      <c r="R8552"/>
    </row>
    <row r="8553" spans="15:18" x14ac:dyDescent="0.25">
      <c r="O8553"/>
      <c r="P8553" s="29"/>
      <c r="R8553"/>
    </row>
    <row r="8554" spans="15:18" x14ac:dyDescent="0.25">
      <c r="O8554"/>
      <c r="P8554" s="29"/>
      <c r="R8554"/>
    </row>
    <row r="8555" spans="15:18" x14ac:dyDescent="0.25">
      <c r="O8555"/>
      <c r="P8555" s="29"/>
      <c r="R8555"/>
    </row>
    <row r="8556" spans="15:18" x14ac:dyDescent="0.25">
      <c r="O8556"/>
      <c r="P8556" s="29"/>
      <c r="R8556"/>
    </row>
    <row r="8557" spans="15:18" x14ac:dyDescent="0.25">
      <c r="O8557"/>
      <c r="P8557" s="29"/>
      <c r="R8557"/>
    </row>
    <row r="8558" spans="15:18" x14ac:dyDescent="0.25">
      <c r="O8558"/>
      <c r="P8558" s="29"/>
      <c r="R8558"/>
    </row>
    <row r="8559" spans="15:18" x14ac:dyDescent="0.25">
      <c r="O8559"/>
      <c r="P8559" s="29"/>
      <c r="R8559"/>
    </row>
    <row r="8560" spans="15:18" x14ac:dyDescent="0.25">
      <c r="O8560"/>
      <c r="P8560" s="29"/>
      <c r="R8560"/>
    </row>
    <row r="8561" spans="15:18" x14ac:dyDescent="0.25">
      <c r="O8561"/>
      <c r="P8561" s="29"/>
      <c r="R8561"/>
    </row>
    <row r="8562" spans="15:18" x14ac:dyDescent="0.25">
      <c r="O8562"/>
      <c r="P8562" s="29"/>
      <c r="R8562"/>
    </row>
    <row r="8563" spans="15:18" x14ac:dyDescent="0.25">
      <c r="O8563"/>
      <c r="P8563" s="29"/>
      <c r="R8563"/>
    </row>
    <row r="8564" spans="15:18" x14ac:dyDescent="0.25">
      <c r="O8564"/>
      <c r="P8564" s="29"/>
      <c r="R8564"/>
    </row>
    <row r="8565" spans="15:18" x14ac:dyDescent="0.25">
      <c r="O8565"/>
      <c r="P8565" s="29"/>
      <c r="R8565"/>
    </row>
    <row r="8566" spans="15:18" x14ac:dyDescent="0.25">
      <c r="O8566"/>
      <c r="P8566" s="29"/>
      <c r="R8566"/>
    </row>
    <row r="8567" spans="15:18" x14ac:dyDescent="0.25">
      <c r="O8567"/>
      <c r="P8567" s="29"/>
      <c r="R8567"/>
    </row>
    <row r="8568" spans="15:18" x14ac:dyDescent="0.25">
      <c r="O8568"/>
      <c r="P8568" s="29"/>
      <c r="R8568"/>
    </row>
    <row r="8569" spans="15:18" x14ac:dyDescent="0.25">
      <c r="O8569"/>
      <c r="P8569" s="29"/>
      <c r="R8569"/>
    </row>
    <row r="8570" spans="15:18" x14ac:dyDescent="0.25">
      <c r="O8570"/>
      <c r="P8570" s="29"/>
      <c r="R8570"/>
    </row>
    <row r="8571" spans="15:18" x14ac:dyDescent="0.25">
      <c r="O8571"/>
      <c r="P8571" s="29"/>
      <c r="R8571"/>
    </row>
    <row r="8572" spans="15:18" x14ac:dyDescent="0.25">
      <c r="O8572"/>
      <c r="P8572" s="29"/>
      <c r="R8572"/>
    </row>
    <row r="8573" spans="15:18" x14ac:dyDescent="0.25">
      <c r="O8573"/>
      <c r="P8573" s="29"/>
      <c r="R8573"/>
    </row>
    <row r="8574" spans="15:18" x14ac:dyDescent="0.25">
      <c r="O8574"/>
      <c r="P8574" s="29"/>
      <c r="R8574"/>
    </row>
    <row r="8575" spans="15:18" x14ac:dyDescent="0.25">
      <c r="O8575"/>
      <c r="P8575" s="29"/>
      <c r="R8575"/>
    </row>
    <row r="8576" spans="15:18" x14ac:dyDescent="0.25">
      <c r="O8576"/>
      <c r="P8576" s="29"/>
      <c r="R8576"/>
    </row>
    <row r="8577" spans="15:18" x14ac:dyDescent="0.25">
      <c r="O8577"/>
      <c r="P8577" s="29"/>
      <c r="R8577"/>
    </row>
    <row r="8578" spans="15:18" x14ac:dyDescent="0.25">
      <c r="O8578"/>
      <c r="P8578" s="29"/>
      <c r="R8578"/>
    </row>
    <row r="8579" spans="15:18" x14ac:dyDescent="0.25">
      <c r="O8579"/>
      <c r="P8579" s="29"/>
      <c r="R8579"/>
    </row>
    <row r="8580" spans="15:18" x14ac:dyDescent="0.25">
      <c r="O8580"/>
      <c r="P8580" s="29"/>
      <c r="R8580"/>
    </row>
    <row r="8581" spans="15:18" x14ac:dyDescent="0.25">
      <c r="O8581"/>
      <c r="P8581" s="29"/>
      <c r="R8581"/>
    </row>
    <row r="8582" spans="15:18" x14ac:dyDescent="0.25">
      <c r="O8582"/>
      <c r="P8582" s="29"/>
      <c r="R8582"/>
    </row>
    <row r="8583" spans="15:18" x14ac:dyDescent="0.25">
      <c r="O8583"/>
      <c r="P8583" s="29"/>
      <c r="R8583"/>
    </row>
    <row r="8584" spans="15:18" x14ac:dyDescent="0.25">
      <c r="O8584"/>
      <c r="P8584" s="29"/>
      <c r="R8584"/>
    </row>
    <row r="8585" spans="15:18" x14ac:dyDescent="0.25">
      <c r="O8585"/>
      <c r="P8585" s="29"/>
      <c r="R8585"/>
    </row>
    <row r="8586" spans="15:18" x14ac:dyDescent="0.25">
      <c r="O8586"/>
      <c r="P8586" s="29"/>
      <c r="R8586"/>
    </row>
    <row r="8587" spans="15:18" x14ac:dyDescent="0.25">
      <c r="O8587"/>
      <c r="P8587" s="29"/>
      <c r="R8587"/>
    </row>
    <row r="8588" spans="15:18" x14ac:dyDescent="0.25">
      <c r="O8588"/>
      <c r="P8588" s="29"/>
      <c r="R8588"/>
    </row>
    <row r="8589" spans="15:18" x14ac:dyDescent="0.25">
      <c r="O8589"/>
      <c r="P8589" s="29"/>
      <c r="R8589"/>
    </row>
    <row r="8590" spans="15:18" x14ac:dyDescent="0.25">
      <c r="O8590"/>
      <c r="P8590" s="29"/>
      <c r="R8590"/>
    </row>
    <row r="8591" spans="15:18" x14ac:dyDescent="0.25">
      <c r="O8591"/>
      <c r="P8591" s="29"/>
      <c r="R8591"/>
    </row>
    <row r="8592" spans="15:18" x14ac:dyDescent="0.25">
      <c r="O8592"/>
      <c r="P8592" s="29"/>
      <c r="R8592"/>
    </row>
    <row r="8593" spans="15:18" x14ac:dyDescent="0.25">
      <c r="O8593"/>
      <c r="P8593" s="29"/>
      <c r="R8593"/>
    </row>
    <row r="8594" spans="15:18" x14ac:dyDescent="0.25">
      <c r="O8594"/>
      <c r="P8594" s="29"/>
      <c r="R8594"/>
    </row>
    <row r="8595" spans="15:18" x14ac:dyDescent="0.25">
      <c r="O8595"/>
      <c r="P8595" s="29"/>
      <c r="R8595"/>
    </row>
    <row r="8596" spans="15:18" x14ac:dyDescent="0.25">
      <c r="O8596"/>
      <c r="P8596" s="29"/>
      <c r="R8596"/>
    </row>
    <row r="8597" spans="15:18" x14ac:dyDescent="0.25">
      <c r="O8597"/>
      <c r="P8597" s="29"/>
      <c r="R8597"/>
    </row>
    <row r="8598" spans="15:18" x14ac:dyDescent="0.25">
      <c r="O8598"/>
      <c r="P8598" s="29"/>
      <c r="R8598"/>
    </row>
    <row r="8599" spans="15:18" x14ac:dyDescent="0.25">
      <c r="O8599"/>
      <c r="P8599" s="29"/>
      <c r="R8599"/>
    </row>
    <row r="8600" spans="15:18" x14ac:dyDescent="0.25">
      <c r="O8600"/>
      <c r="P8600" s="29"/>
      <c r="R8600"/>
    </row>
    <row r="8601" spans="15:18" x14ac:dyDescent="0.25">
      <c r="O8601"/>
      <c r="P8601" s="29"/>
      <c r="R8601"/>
    </row>
    <row r="8602" spans="15:18" x14ac:dyDescent="0.25">
      <c r="O8602"/>
      <c r="P8602" s="29"/>
      <c r="R8602"/>
    </row>
    <row r="8603" spans="15:18" x14ac:dyDescent="0.25">
      <c r="O8603"/>
      <c r="P8603" s="29"/>
      <c r="R8603"/>
    </row>
    <row r="8604" spans="15:18" x14ac:dyDescent="0.25">
      <c r="O8604"/>
      <c r="P8604" s="29"/>
      <c r="R8604"/>
    </row>
    <row r="8605" spans="15:18" x14ac:dyDescent="0.25">
      <c r="O8605"/>
      <c r="P8605" s="29"/>
      <c r="R8605"/>
    </row>
    <row r="8606" spans="15:18" x14ac:dyDescent="0.25">
      <c r="O8606"/>
      <c r="P8606" s="29"/>
      <c r="R8606"/>
    </row>
    <row r="8607" spans="15:18" x14ac:dyDescent="0.25">
      <c r="O8607"/>
      <c r="P8607" s="29"/>
      <c r="R8607"/>
    </row>
    <row r="8608" spans="15:18" x14ac:dyDescent="0.25">
      <c r="O8608"/>
      <c r="P8608" s="29"/>
      <c r="R8608"/>
    </row>
    <row r="8609" spans="15:18" x14ac:dyDescent="0.25">
      <c r="O8609"/>
      <c r="P8609" s="29"/>
      <c r="R8609"/>
    </row>
    <row r="8610" spans="15:18" x14ac:dyDescent="0.25">
      <c r="O8610"/>
      <c r="P8610" s="29"/>
      <c r="R8610"/>
    </row>
    <row r="8611" spans="15:18" x14ac:dyDescent="0.25">
      <c r="O8611"/>
      <c r="P8611" s="29"/>
      <c r="R8611"/>
    </row>
    <row r="8612" spans="15:18" x14ac:dyDescent="0.25">
      <c r="O8612"/>
      <c r="P8612" s="29"/>
      <c r="R8612"/>
    </row>
    <row r="8613" spans="15:18" x14ac:dyDescent="0.25">
      <c r="O8613"/>
      <c r="P8613" s="29"/>
      <c r="R8613"/>
    </row>
    <row r="8614" spans="15:18" x14ac:dyDescent="0.25">
      <c r="O8614"/>
      <c r="P8614" s="29"/>
      <c r="R8614"/>
    </row>
    <row r="8615" spans="15:18" x14ac:dyDescent="0.25">
      <c r="O8615"/>
      <c r="P8615" s="29"/>
      <c r="R8615"/>
    </row>
    <row r="8616" spans="15:18" x14ac:dyDescent="0.25">
      <c r="O8616"/>
      <c r="P8616" s="29"/>
      <c r="R8616"/>
    </row>
    <row r="8617" spans="15:18" x14ac:dyDescent="0.25">
      <c r="O8617"/>
      <c r="P8617" s="29"/>
      <c r="R8617"/>
    </row>
    <row r="8618" spans="15:18" x14ac:dyDescent="0.25">
      <c r="O8618"/>
      <c r="P8618" s="29"/>
      <c r="R8618"/>
    </row>
    <row r="8619" spans="15:18" x14ac:dyDescent="0.25">
      <c r="O8619"/>
      <c r="P8619" s="29"/>
      <c r="R8619"/>
    </row>
    <row r="8620" spans="15:18" x14ac:dyDescent="0.25">
      <c r="O8620"/>
      <c r="P8620" s="29"/>
      <c r="R8620"/>
    </row>
    <row r="8621" spans="15:18" x14ac:dyDescent="0.25">
      <c r="O8621"/>
      <c r="P8621" s="29"/>
      <c r="R8621"/>
    </row>
    <row r="8622" spans="15:18" x14ac:dyDescent="0.25">
      <c r="O8622"/>
      <c r="P8622" s="29"/>
      <c r="R8622"/>
    </row>
    <row r="8623" spans="15:18" x14ac:dyDescent="0.25">
      <c r="O8623"/>
      <c r="P8623" s="29"/>
      <c r="R8623"/>
    </row>
    <row r="8624" spans="15:18" x14ac:dyDescent="0.25">
      <c r="O8624"/>
      <c r="P8624" s="29"/>
      <c r="R8624"/>
    </row>
    <row r="8625" spans="15:18" x14ac:dyDescent="0.25">
      <c r="O8625"/>
      <c r="P8625" s="29"/>
      <c r="R8625"/>
    </row>
    <row r="8626" spans="15:18" x14ac:dyDescent="0.25">
      <c r="O8626"/>
      <c r="P8626" s="29"/>
      <c r="R8626"/>
    </row>
    <row r="8627" spans="15:18" x14ac:dyDescent="0.25">
      <c r="O8627"/>
      <c r="P8627" s="29"/>
      <c r="R8627"/>
    </row>
    <row r="8628" spans="15:18" x14ac:dyDescent="0.25">
      <c r="O8628"/>
      <c r="P8628" s="29"/>
      <c r="R8628"/>
    </row>
    <row r="8629" spans="15:18" x14ac:dyDescent="0.25">
      <c r="O8629"/>
      <c r="P8629" s="29"/>
      <c r="R8629"/>
    </row>
    <row r="8630" spans="15:18" x14ac:dyDescent="0.25">
      <c r="O8630"/>
      <c r="P8630" s="29"/>
      <c r="R8630"/>
    </row>
    <row r="8631" spans="15:18" x14ac:dyDescent="0.25">
      <c r="O8631"/>
      <c r="P8631" s="29"/>
      <c r="R8631"/>
    </row>
    <row r="8632" spans="15:18" x14ac:dyDescent="0.25">
      <c r="O8632"/>
      <c r="P8632" s="29"/>
      <c r="R8632"/>
    </row>
    <row r="8633" spans="15:18" x14ac:dyDescent="0.25">
      <c r="O8633"/>
      <c r="P8633" s="29"/>
      <c r="R8633"/>
    </row>
    <row r="8634" spans="15:18" x14ac:dyDescent="0.25">
      <c r="O8634"/>
      <c r="P8634" s="29"/>
      <c r="R8634"/>
    </row>
    <row r="8635" spans="15:18" x14ac:dyDescent="0.25">
      <c r="O8635"/>
      <c r="P8635" s="29"/>
      <c r="R8635"/>
    </row>
    <row r="8636" spans="15:18" x14ac:dyDescent="0.25">
      <c r="O8636"/>
      <c r="P8636" s="29"/>
      <c r="R8636"/>
    </row>
    <row r="8637" spans="15:18" x14ac:dyDescent="0.25">
      <c r="O8637"/>
      <c r="P8637" s="29"/>
      <c r="R8637"/>
    </row>
    <row r="8638" spans="15:18" x14ac:dyDescent="0.25">
      <c r="O8638"/>
      <c r="P8638" s="29"/>
      <c r="R8638"/>
    </row>
    <row r="8639" spans="15:18" x14ac:dyDescent="0.25">
      <c r="O8639"/>
      <c r="P8639" s="29"/>
      <c r="R8639"/>
    </row>
    <row r="8640" spans="15:18" x14ac:dyDescent="0.25">
      <c r="O8640"/>
      <c r="P8640" s="29"/>
      <c r="R8640"/>
    </row>
    <row r="8641" spans="15:18" x14ac:dyDescent="0.25">
      <c r="O8641"/>
      <c r="P8641" s="29"/>
      <c r="R8641"/>
    </row>
    <row r="8642" spans="15:18" x14ac:dyDescent="0.25">
      <c r="O8642"/>
      <c r="P8642" s="29"/>
      <c r="R8642"/>
    </row>
    <row r="8643" spans="15:18" x14ac:dyDescent="0.25">
      <c r="O8643"/>
      <c r="P8643" s="29"/>
      <c r="R8643"/>
    </row>
    <row r="8644" spans="15:18" x14ac:dyDescent="0.25">
      <c r="O8644"/>
      <c r="P8644" s="29"/>
      <c r="R8644"/>
    </row>
    <row r="8645" spans="15:18" x14ac:dyDescent="0.25">
      <c r="O8645"/>
      <c r="P8645" s="29"/>
      <c r="R8645"/>
    </row>
    <row r="8646" spans="15:18" x14ac:dyDescent="0.25">
      <c r="O8646"/>
      <c r="P8646" s="29"/>
      <c r="R8646"/>
    </row>
    <row r="8647" spans="15:18" x14ac:dyDescent="0.25">
      <c r="O8647"/>
      <c r="P8647" s="29"/>
      <c r="R8647"/>
    </row>
    <row r="8648" spans="15:18" x14ac:dyDescent="0.25">
      <c r="O8648"/>
      <c r="P8648" s="29"/>
      <c r="R8648"/>
    </row>
    <row r="8649" spans="15:18" x14ac:dyDescent="0.25">
      <c r="O8649"/>
      <c r="P8649" s="29"/>
      <c r="R8649"/>
    </row>
    <row r="8650" spans="15:18" x14ac:dyDescent="0.25">
      <c r="O8650"/>
      <c r="P8650" s="29"/>
      <c r="R8650"/>
    </row>
    <row r="8651" spans="15:18" x14ac:dyDescent="0.25">
      <c r="O8651"/>
      <c r="P8651" s="29"/>
      <c r="R8651"/>
    </row>
    <row r="8652" spans="15:18" x14ac:dyDescent="0.25">
      <c r="O8652"/>
      <c r="P8652" s="29"/>
      <c r="R8652"/>
    </row>
    <row r="8653" spans="15:18" x14ac:dyDescent="0.25">
      <c r="O8653"/>
      <c r="P8653" s="29"/>
      <c r="R8653"/>
    </row>
    <row r="8654" spans="15:18" x14ac:dyDescent="0.25">
      <c r="O8654"/>
      <c r="P8654" s="29"/>
      <c r="R8654"/>
    </row>
    <row r="8655" spans="15:18" x14ac:dyDescent="0.25">
      <c r="O8655"/>
      <c r="P8655" s="29"/>
      <c r="R8655"/>
    </row>
    <row r="8656" spans="15:18" x14ac:dyDescent="0.25">
      <c r="O8656"/>
      <c r="P8656" s="29"/>
      <c r="R8656"/>
    </row>
    <row r="8657" spans="15:18" x14ac:dyDescent="0.25">
      <c r="O8657"/>
      <c r="P8657" s="29"/>
      <c r="R8657"/>
    </row>
    <row r="8658" spans="15:18" x14ac:dyDescent="0.25">
      <c r="O8658"/>
      <c r="P8658" s="29"/>
      <c r="R8658"/>
    </row>
    <row r="8659" spans="15:18" x14ac:dyDescent="0.25">
      <c r="O8659"/>
      <c r="P8659" s="29"/>
      <c r="R8659"/>
    </row>
    <row r="8660" spans="15:18" x14ac:dyDescent="0.25">
      <c r="O8660"/>
      <c r="P8660" s="29"/>
      <c r="R8660"/>
    </row>
    <row r="8661" spans="15:18" x14ac:dyDescent="0.25">
      <c r="O8661"/>
      <c r="P8661" s="29"/>
      <c r="R8661"/>
    </row>
    <row r="8662" spans="15:18" x14ac:dyDescent="0.25">
      <c r="O8662"/>
      <c r="P8662" s="29"/>
      <c r="R8662"/>
    </row>
    <row r="8663" spans="15:18" x14ac:dyDescent="0.25">
      <c r="O8663"/>
      <c r="P8663" s="29"/>
      <c r="R8663"/>
    </row>
    <row r="8664" spans="15:18" x14ac:dyDescent="0.25">
      <c r="O8664"/>
      <c r="P8664" s="29"/>
      <c r="R8664"/>
    </row>
    <row r="8665" spans="15:18" x14ac:dyDescent="0.25">
      <c r="O8665"/>
      <c r="P8665" s="29"/>
      <c r="R8665"/>
    </row>
    <row r="8666" spans="15:18" x14ac:dyDescent="0.25">
      <c r="O8666"/>
      <c r="P8666" s="29"/>
      <c r="R8666"/>
    </row>
    <row r="8667" spans="15:18" x14ac:dyDescent="0.25">
      <c r="O8667"/>
      <c r="P8667" s="29"/>
      <c r="R8667"/>
    </row>
    <row r="8668" spans="15:18" x14ac:dyDescent="0.25">
      <c r="O8668"/>
      <c r="P8668" s="29"/>
      <c r="R8668"/>
    </row>
    <row r="8669" spans="15:18" x14ac:dyDescent="0.25">
      <c r="O8669"/>
      <c r="P8669" s="29"/>
      <c r="R8669"/>
    </row>
    <row r="8670" spans="15:18" x14ac:dyDescent="0.25">
      <c r="O8670"/>
      <c r="P8670" s="29"/>
      <c r="R8670"/>
    </row>
    <row r="8671" spans="15:18" x14ac:dyDescent="0.25">
      <c r="O8671"/>
      <c r="P8671" s="29"/>
      <c r="R8671"/>
    </row>
    <row r="8672" spans="15:18" x14ac:dyDescent="0.25">
      <c r="O8672"/>
      <c r="P8672" s="29"/>
      <c r="R8672"/>
    </row>
    <row r="8673" spans="15:18" x14ac:dyDescent="0.25">
      <c r="O8673"/>
      <c r="P8673" s="29"/>
      <c r="R8673"/>
    </row>
    <row r="8674" spans="15:18" x14ac:dyDescent="0.25">
      <c r="O8674"/>
      <c r="P8674" s="29"/>
      <c r="R8674"/>
    </row>
    <row r="8675" spans="15:18" x14ac:dyDescent="0.25">
      <c r="O8675"/>
      <c r="P8675" s="29"/>
      <c r="R8675"/>
    </row>
    <row r="8676" spans="15:18" x14ac:dyDescent="0.25">
      <c r="O8676"/>
      <c r="P8676" s="29"/>
      <c r="R8676"/>
    </row>
    <row r="8677" spans="15:18" x14ac:dyDescent="0.25">
      <c r="O8677"/>
      <c r="P8677" s="29"/>
      <c r="R8677"/>
    </row>
    <row r="8678" spans="15:18" x14ac:dyDescent="0.25">
      <c r="O8678"/>
      <c r="P8678" s="29"/>
      <c r="R8678"/>
    </row>
    <row r="8679" spans="15:18" x14ac:dyDescent="0.25">
      <c r="O8679"/>
      <c r="P8679" s="29"/>
      <c r="R8679"/>
    </row>
    <row r="8680" spans="15:18" x14ac:dyDescent="0.25">
      <c r="O8680"/>
      <c r="P8680" s="29"/>
      <c r="R8680"/>
    </row>
    <row r="8681" spans="15:18" x14ac:dyDescent="0.25">
      <c r="O8681"/>
      <c r="P8681" s="29"/>
      <c r="R8681"/>
    </row>
    <row r="8682" spans="15:18" x14ac:dyDescent="0.25">
      <c r="O8682"/>
      <c r="P8682" s="29"/>
      <c r="R8682"/>
    </row>
    <row r="8683" spans="15:18" x14ac:dyDescent="0.25">
      <c r="O8683"/>
      <c r="P8683" s="29"/>
      <c r="R8683"/>
    </row>
    <row r="8684" spans="15:18" x14ac:dyDescent="0.25">
      <c r="O8684"/>
      <c r="P8684" s="29"/>
      <c r="R8684"/>
    </row>
    <row r="8685" spans="15:18" x14ac:dyDescent="0.25">
      <c r="O8685"/>
      <c r="P8685" s="29"/>
      <c r="R8685"/>
    </row>
    <row r="8686" spans="15:18" x14ac:dyDescent="0.25">
      <c r="O8686"/>
      <c r="P8686" s="29"/>
      <c r="R8686"/>
    </row>
    <row r="8687" spans="15:18" x14ac:dyDescent="0.25">
      <c r="O8687"/>
      <c r="P8687" s="29"/>
      <c r="R8687"/>
    </row>
    <row r="8688" spans="15:18" x14ac:dyDescent="0.25">
      <c r="O8688"/>
      <c r="P8688" s="29"/>
      <c r="R8688"/>
    </row>
    <row r="8689" spans="15:18" x14ac:dyDescent="0.25">
      <c r="O8689"/>
      <c r="P8689" s="29"/>
      <c r="R8689"/>
    </row>
    <row r="8690" spans="15:18" x14ac:dyDescent="0.25">
      <c r="O8690"/>
      <c r="P8690" s="29"/>
      <c r="R8690"/>
    </row>
    <row r="8691" spans="15:18" x14ac:dyDescent="0.25">
      <c r="O8691"/>
      <c r="P8691" s="29"/>
      <c r="R8691"/>
    </row>
    <row r="8692" spans="15:18" x14ac:dyDescent="0.25">
      <c r="O8692"/>
      <c r="P8692" s="29"/>
      <c r="R8692"/>
    </row>
    <row r="8693" spans="15:18" x14ac:dyDescent="0.25">
      <c r="O8693"/>
      <c r="P8693" s="29"/>
      <c r="R8693"/>
    </row>
    <row r="8694" spans="15:18" x14ac:dyDescent="0.25">
      <c r="O8694"/>
      <c r="P8694" s="29"/>
      <c r="R8694"/>
    </row>
    <row r="8695" spans="15:18" x14ac:dyDescent="0.25">
      <c r="O8695"/>
      <c r="P8695" s="29"/>
      <c r="R8695"/>
    </row>
    <row r="8696" spans="15:18" x14ac:dyDescent="0.25">
      <c r="O8696"/>
      <c r="P8696" s="29"/>
      <c r="R8696"/>
    </row>
    <row r="8697" spans="15:18" x14ac:dyDescent="0.25">
      <c r="O8697"/>
      <c r="P8697" s="29"/>
      <c r="R8697"/>
    </row>
    <row r="8698" spans="15:18" x14ac:dyDescent="0.25">
      <c r="O8698"/>
      <c r="P8698" s="29"/>
      <c r="R8698"/>
    </row>
    <row r="8699" spans="15:18" x14ac:dyDescent="0.25">
      <c r="O8699"/>
      <c r="P8699" s="29"/>
      <c r="R8699"/>
    </row>
    <row r="8700" spans="15:18" x14ac:dyDescent="0.25">
      <c r="O8700"/>
      <c r="P8700" s="29"/>
      <c r="R8700"/>
    </row>
    <row r="8701" spans="15:18" x14ac:dyDescent="0.25">
      <c r="O8701"/>
      <c r="P8701" s="29"/>
      <c r="R8701"/>
    </row>
    <row r="8702" spans="15:18" x14ac:dyDescent="0.25">
      <c r="O8702"/>
      <c r="P8702" s="29"/>
      <c r="R8702"/>
    </row>
    <row r="8703" spans="15:18" x14ac:dyDescent="0.25">
      <c r="O8703"/>
      <c r="P8703" s="29"/>
      <c r="R8703"/>
    </row>
    <row r="8704" spans="15:18" x14ac:dyDescent="0.25">
      <c r="O8704"/>
      <c r="P8704" s="29"/>
      <c r="R8704"/>
    </row>
    <row r="8705" spans="15:18" x14ac:dyDescent="0.25">
      <c r="O8705"/>
      <c r="P8705" s="29"/>
      <c r="R8705"/>
    </row>
    <row r="8706" spans="15:18" x14ac:dyDescent="0.25">
      <c r="O8706"/>
      <c r="P8706" s="29"/>
      <c r="R8706"/>
    </row>
    <row r="8707" spans="15:18" x14ac:dyDescent="0.25">
      <c r="O8707"/>
      <c r="P8707" s="29"/>
      <c r="R8707"/>
    </row>
    <row r="8708" spans="15:18" x14ac:dyDescent="0.25">
      <c r="O8708"/>
      <c r="P8708" s="29"/>
      <c r="R8708"/>
    </row>
    <row r="8709" spans="15:18" x14ac:dyDescent="0.25">
      <c r="O8709"/>
      <c r="P8709" s="29"/>
      <c r="R8709"/>
    </row>
    <row r="8710" spans="15:18" x14ac:dyDescent="0.25">
      <c r="O8710"/>
      <c r="P8710" s="29"/>
      <c r="R8710"/>
    </row>
    <row r="8711" spans="15:18" x14ac:dyDescent="0.25">
      <c r="O8711"/>
      <c r="P8711" s="29"/>
      <c r="R8711"/>
    </row>
    <row r="8712" spans="15:18" x14ac:dyDescent="0.25">
      <c r="O8712"/>
      <c r="P8712" s="29"/>
      <c r="R8712"/>
    </row>
    <row r="8713" spans="15:18" x14ac:dyDescent="0.25">
      <c r="O8713"/>
      <c r="P8713" s="29"/>
      <c r="R8713"/>
    </row>
    <row r="8714" spans="15:18" x14ac:dyDescent="0.25">
      <c r="O8714"/>
      <c r="P8714" s="29"/>
      <c r="R8714"/>
    </row>
    <row r="8715" spans="15:18" x14ac:dyDescent="0.25">
      <c r="O8715"/>
      <c r="P8715" s="29"/>
      <c r="R8715"/>
    </row>
    <row r="8716" spans="15:18" x14ac:dyDescent="0.25">
      <c r="O8716"/>
      <c r="P8716" s="29"/>
      <c r="R8716"/>
    </row>
    <row r="8717" spans="15:18" x14ac:dyDescent="0.25">
      <c r="O8717"/>
      <c r="P8717" s="29"/>
      <c r="R8717"/>
    </row>
    <row r="8718" spans="15:18" x14ac:dyDescent="0.25">
      <c r="O8718"/>
      <c r="P8718" s="29"/>
      <c r="R8718"/>
    </row>
    <row r="8719" spans="15:18" x14ac:dyDescent="0.25">
      <c r="O8719"/>
      <c r="P8719" s="29"/>
      <c r="R8719"/>
    </row>
    <row r="8720" spans="15:18" x14ac:dyDescent="0.25">
      <c r="O8720"/>
      <c r="P8720" s="29"/>
      <c r="R8720"/>
    </row>
    <row r="8721" spans="15:18" x14ac:dyDescent="0.25">
      <c r="O8721"/>
      <c r="P8721" s="29"/>
      <c r="R8721"/>
    </row>
    <row r="8722" spans="15:18" x14ac:dyDescent="0.25">
      <c r="O8722"/>
      <c r="P8722" s="29"/>
      <c r="R8722"/>
    </row>
    <row r="8723" spans="15:18" x14ac:dyDescent="0.25">
      <c r="O8723"/>
      <c r="P8723" s="29"/>
      <c r="R8723"/>
    </row>
    <row r="8724" spans="15:18" x14ac:dyDescent="0.25">
      <c r="O8724"/>
      <c r="P8724" s="29"/>
      <c r="R8724"/>
    </row>
    <row r="8725" spans="15:18" x14ac:dyDescent="0.25">
      <c r="O8725"/>
      <c r="P8725" s="29"/>
      <c r="R8725"/>
    </row>
    <row r="8726" spans="15:18" x14ac:dyDescent="0.25">
      <c r="O8726"/>
      <c r="P8726" s="29"/>
      <c r="R8726"/>
    </row>
    <row r="8727" spans="15:18" x14ac:dyDescent="0.25">
      <c r="O8727"/>
      <c r="P8727" s="29"/>
      <c r="R8727"/>
    </row>
    <row r="8728" spans="15:18" x14ac:dyDescent="0.25">
      <c r="O8728"/>
      <c r="P8728" s="29"/>
      <c r="R8728"/>
    </row>
    <row r="8729" spans="15:18" x14ac:dyDescent="0.25">
      <c r="O8729"/>
      <c r="P8729" s="29"/>
      <c r="R8729"/>
    </row>
    <row r="8730" spans="15:18" x14ac:dyDescent="0.25">
      <c r="O8730"/>
      <c r="P8730" s="29"/>
      <c r="R8730"/>
    </row>
    <row r="8731" spans="15:18" x14ac:dyDescent="0.25">
      <c r="O8731"/>
      <c r="P8731" s="29"/>
      <c r="R8731"/>
    </row>
    <row r="8732" spans="15:18" x14ac:dyDescent="0.25">
      <c r="O8732"/>
      <c r="P8732" s="29"/>
      <c r="R8732"/>
    </row>
    <row r="8733" spans="15:18" x14ac:dyDescent="0.25">
      <c r="O8733"/>
      <c r="P8733" s="29"/>
      <c r="R8733"/>
    </row>
    <row r="8734" spans="15:18" x14ac:dyDescent="0.25">
      <c r="O8734"/>
      <c r="P8734" s="29"/>
      <c r="R8734"/>
    </row>
    <row r="8735" spans="15:18" x14ac:dyDescent="0.25">
      <c r="O8735"/>
      <c r="P8735" s="29"/>
      <c r="R8735"/>
    </row>
    <row r="8736" spans="15:18" x14ac:dyDescent="0.25">
      <c r="O8736"/>
      <c r="P8736" s="29"/>
      <c r="R8736"/>
    </row>
    <row r="8737" spans="15:18" x14ac:dyDescent="0.25">
      <c r="O8737"/>
      <c r="P8737" s="29"/>
      <c r="R8737"/>
    </row>
    <row r="8738" spans="15:18" x14ac:dyDescent="0.25">
      <c r="O8738"/>
      <c r="P8738" s="29"/>
      <c r="R8738"/>
    </row>
    <row r="8739" spans="15:18" x14ac:dyDescent="0.25">
      <c r="O8739"/>
      <c r="P8739" s="29"/>
      <c r="R8739"/>
    </row>
    <row r="8740" spans="15:18" x14ac:dyDescent="0.25">
      <c r="O8740"/>
      <c r="P8740" s="29"/>
      <c r="R8740"/>
    </row>
    <row r="8741" spans="15:18" x14ac:dyDescent="0.25">
      <c r="O8741"/>
      <c r="P8741" s="29"/>
      <c r="R8741"/>
    </row>
    <row r="8742" spans="15:18" x14ac:dyDescent="0.25">
      <c r="O8742"/>
      <c r="P8742" s="29"/>
      <c r="R8742"/>
    </row>
    <row r="8743" spans="15:18" x14ac:dyDescent="0.25">
      <c r="O8743"/>
      <c r="P8743" s="29"/>
      <c r="R8743"/>
    </row>
    <row r="8744" spans="15:18" x14ac:dyDescent="0.25">
      <c r="O8744"/>
      <c r="P8744" s="29"/>
      <c r="R8744"/>
    </row>
    <row r="8745" spans="15:18" x14ac:dyDescent="0.25">
      <c r="O8745"/>
      <c r="P8745" s="29"/>
      <c r="R8745"/>
    </row>
    <row r="8746" spans="15:18" x14ac:dyDescent="0.25">
      <c r="O8746"/>
      <c r="P8746" s="29"/>
      <c r="R8746"/>
    </row>
    <row r="8747" spans="15:18" x14ac:dyDescent="0.25">
      <c r="O8747"/>
      <c r="P8747" s="29"/>
      <c r="R8747"/>
    </row>
    <row r="8748" spans="15:18" x14ac:dyDescent="0.25">
      <c r="O8748"/>
      <c r="P8748" s="29"/>
      <c r="R8748"/>
    </row>
    <row r="8749" spans="15:18" x14ac:dyDescent="0.25">
      <c r="O8749"/>
      <c r="P8749" s="29"/>
      <c r="R8749"/>
    </row>
    <row r="8750" spans="15:18" x14ac:dyDescent="0.25">
      <c r="O8750"/>
      <c r="P8750" s="29"/>
      <c r="R8750"/>
    </row>
    <row r="8751" spans="15:18" x14ac:dyDescent="0.25">
      <c r="O8751"/>
      <c r="P8751" s="29"/>
      <c r="R8751"/>
    </row>
    <row r="8752" spans="15:18" x14ac:dyDescent="0.25">
      <c r="O8752"/>
      <c r="P8752" s="29"/>
      <c r="R8752"/>
    </row>
    <row r="8753" spans="15:18" x14ac:dyDescent="0.25">
      <c r="O8753"/>
      <c r="P8753" s="29"/>
      <c r="R8753"/>
    </row>
    <row r="8754" spans="15:18" x14ac:dyDescent="0.25">
      <c r="O8754"/>
      <c r="P8754" s="29"/>
      <c r="R8754"/>
    </row>
    <row r="8755" spans="15:18" x14ac:dyDescent="0.25">
      <c r="O8755"/>
      <c r="P8755" s="29"/>
      <c r="R8755"/>
    </row>
    <row r="8756" spans="15:18" x14ac:dyDescent="0.25">
      <c r="O8756"/>
      <c r="P8756" s="29"/>
      <c r="R8756"/>
    </row>
    <row r="8757" spans="15:18" x14ac:dyDescent="0.25">
      <c r="O8757"/>
      <c r="P8757" s="29"/>
      <c r="R8757"/>
    </row>
    <row r="8758" spans="15:18" x14ac:dyDescent="0.25">
      <c r="O8758"/>
      <c r="P8758" s="29"/>
      <c r="R8758"/>
    </row>
    <row r="8759" spans="15:18" x14ac:dyDescent="0.25">
      <c r="O8759"/>
      <c r="P8759" s="29"/>
      <c r="R8759"/>
    </row>
    <row r="8760" spans="15:18" x14ac:dyDescent="0.25">
      <c r="O8760"/>
      <c r="P8760" s="29"/>
      <c r="R8760"/>
    </row>
    <row r="8761" spans="15:18" x14ac:dyDescent="0.25">
      <c r="O8761"/>
      <c r="P8761" s="29"/>
      <c r="R8761"/>
    </row>
    <row r="8762" spans="15:18" x14ac:dyDescent="0.25">
      <c r="O8762"/>
      <c r="P8762" s="29"/>
      <c r="R8762"/>
    </row>
    <row r="8763" spans="15:18" x14ac:dyDescent="0.25">
      <c r="O8763"/>
      <c r="P8763" s="29"/>
      <c r="R8763"/>
    </row>
    <row r="8764" spans="15:18" x14ac:dyDescent="0.25">
      <c r="O8764"/>
      <c r="P8764" s="29"/>
      <c r="R8764"/>
    </row>
    <row r="8765" spans="15:18" x14ac:dyDescent="0.25">
      <c r="O8765"/>
      <c r="P8765" s="29"/>
      <c r="R8765"/>
    </row>
    <row r="8766" spans="15:18" x14ac:dyDescent="0.25">
      <c r="O8766"/>
      <c r="P8766" s="29"/>
      <c r="R8766"/>
    </row>
    <row r="8767" spans="15:18" x14ac:dyDescent="0.25">
      <c r="O8767"/>
      <c r="P8767" s="29"/>
      <c r="R8767"/>
    </row>
    <row r="8768" spans="15:18" x14ac:dyDescent="0.25">
      <c r="O8768"/>
      <c r="P8768" s="29"/>
      <c r="R8768"/>
    </row>
    <row r="8769" spans="15:18" x14ac:dyDescent="0.25">
      <c r="O8769"/>
      <c r="P8769" s="29"/>
      <c r="R8769"/>
    </row>
    <row r="8770" spans="15:18" x14ac:dyDescent="0.25">
      <c r="O8770"/>
      <c r="P8770" s="29"/>
      <c r="R8770"/>
    </row>
    <row r="8771" spans="15:18" x14ac:dyDescent="0.25">
      <c r="O8771"/>
      <c r="P8771" s="29"/>
      <c r="R8771"/>
    </row>
    <row r="8772" spans="15:18" x14ac:dyDescent="0.25">
      <c r="O8772"/>
      <c r="P8772" s="29"/>
      <c r="R8772"/>
    </row>
    <row r="8773" spans="15:18" x14ac:dyDescent="0.25">
      <c r="O8773"/>
      <c r="P8773" s="29"/>
      <c r="R8773"/>
    </row>
    <row r="8774" spans="15:18" x14ac:dyDescent="0.25">
      <c r="O8774"/>
      <c r="P8774" s="29"/>
      <c r="R8774"/>
    </row>
    <row r="8775" spans="15:18" x14ac:dyDescent="0.25">
      <c r="O8775"/>
      <c r="P8775" s="29"/>
      <c r="R8775"/>
    </row>
    <row r="8776" spans="15:18" x14ac:dyDescent="0.25">
      <c r="O8776"/>
      <c r="P8776" s="29"/>
      <c r="R8776"/>
    </row>
    <row r="8777" spans="15:18" x14ac:dyDescent="0.25">
      <c r="O8777"/>
      <c r="P8777" s="29"/>
      <c r="R8777"/>
    </row>
    <row r="8778" spans="15:18" x14ac:dyDescent="0.25">
      <c r="O8778"/>
      <c r="P8778" s="29"/>
      <c r="R8778"/>
    </row>
    <row r="8779" spans="15:18" x14ac:dyDescent="0.25">
      <c r="O8779"/>
      <c r="P8779" s="29"/>
      <c r="R8779"/>
    </row>
    <row r="8780" spans="15:18" x14ac:dyDescent="0.25">
      <c r="O8780"/>
      <c r="P8780" s="29"/>
      <c r="R8780"/>
    </row>
    <row r="8781" spans="15:18" x14ac:dyDescent="0.25">
      <c r="O8781"/>
      <c r="P8781" s="29"/>
      <c r="R8781"/>
    </row>
    <row r="8782" spans="15:18" x14ac:dyDescent="0.25">
      <c r="O8782"/>
      <c r="P8782" s="29"/>
      <c r="R8782"/>
    </row>
    <row r="8783" spans="15:18" x14ac:dyDescent="0.25">
      <c r="O8783"/>
      <c r="P8783" s="29"/>
      <c r="R8783"/>
    </row>
    <row r="8784" spans="15:18" x14ac:dyDescent="0.25">
      <c r="O8784"/>
      <c r="P8784" s="29"/>
      <c r="R8784"/>
    </row>
    <row r="8785" spans="15:18" x14ac:dyDescent="0.25">
      <c r="O8785"/>
      <c r="P8785" s="29"/>
      <c r="R8785"/>
    </row>
    <row r="8786" spans="15:18" x14ac:dyDescent="0.25">
      <c r="O8786"/>
      <c r="P8786" s="29"/>
      <c r="R8786"/>
    </row>
    <row r="8787" spans="15:18" x14ac:dyDescent="0.25">
      <c r="O8787"/>
      <c r="P8787" s="29"/>
      <c r="R8787"/>
    </row>
    <row r="8788" spans="15:18" x14ac:dyDescent="0.25">
      <c r="O8788"/>
      <c r="P8788" s="29"/>
      <c r="R8788"/>
    </row>
    <row r="8789" spans="15:18" x14ac:dyDescent="0.25">
      <c r="O8789"/>
      <c r="P8789" s="29"/>
      <c r="R8789"/>
    </row>
    <row r="8790" spans="15:18" x14ac:dyDescent="0.25">
      <c r="O8790"/>
      <c r="P8790" s="29"/>
      <c r="R8790"/>
    </row>
    <row r="8791" spans="15:18" x14ac:dyDescent="0.25">
      <c r="O8791"/>
      <c r="P8791" s="29"/>
      <c r="R8791"/>
    </row>
    <row r="8792" spans="15:18" x14ac:dyDescent="0.25">
      <c r="O8792"/>
      <c r="P8792" s="29"/>
      <c r="R8792"/>
    </row>
    <row r="8793" spans="15:18" x14ac:dyDescent="0.25">
      <c r="O8793"/>
      <c r="P8793" s="29"/>
      <c r="R8793"/>
    </row>
    <row r="8794" spans="15:18" x14ac:dyDescent="0.25">
      <c r="O8794"/>
      <c r="P8794" s="29"/>
      <c r="R8794"/>
    </row>
    <row r="8795" spans="15:18" x14ac:dyDescent="0.25">
      <c r="O8795"/>
      <c r="P8795" s="29"/>
      <c r="R8795"/>
    </row>
    <row r="8796" spans="15:18" x14ac:dyDescent="0.25">
      <c r="O8796"/>
      <c r="P8796" s="29"/>
      <c r="R8796"/>
    </row>
    <row r="8797" spans="15:18" x14ac:dyDescent="0.25">
      <c r="O8797"/>
      <c r="P8797" s="29"/>
      <c r="R8797"/>
    </row>
    <row r="8798" spans="15:18" x14ac:dyDescent="0.25">
      <c r="O8798"/>
      <c r="P8798" s="29"/>
      <c r="R8798"/>
    </row>
    <row r="8799" spans="15:18" x14ac:dyDescent="0.25">
      <c r="O8799"/>
      <c r="P8799" s="29"/>
      <c r="R8799"/>
    </row>
    <row r="8800" spans="15:18" x14ac:dyDescent="0.25">
      <c r="O8800"/>
      <c r="P8800" s="29"/>
      <c r="R8800"/>
    </row>
    <row r="8801" spans="15:18" x14ac:dyDescent="0.25">
      <c r="O8801"/>
      <c r="P8801" s="29"/>
      <c r="R8801"/>
    </row>
    <row r="8802" spans="15:18" x14ac:dyDescent="0.25">
      <c r="O8802"/>
      <c r="P8802" s="29"/>
      <c r="R8802"/>
    </row>
    <row r="8803" spans="15:18" x14ac:dyDescent="0.25">
      <c r="O8803"/>
      <c r="P8803" s="29"/>
      <c r="R8803"/>
    </row>
    <row r="8804" spans="15:18" x14ac:dyDescent="0.25">
      <c r="O8804"/>
      <c r="P8804" s="29"/>
      <c r="R8804"/>
    </row>
    <row r="8805" spans="15:18" x14ac:dyDescent="0.25">
      <c r="O8805"/>
      <c r="P8805" s="29"/>
      <c r="R8805"/>
    </row>
    <row r="8806" spans="15:18" x14ac:dyDescent="0.25">
      <c r="O8806"/>
      <c r="P8806" s="29"/>
      <c r="R8806"/>
    </row>
    <row r="8807" spans="15:18" x14ac:dyDescent="0.25">
      <c r="O8807"/>
      <c r="P8807" s="29"/>
      <c r="R8807"/>
    </row>
    <row r="8808" spans="15:18" x14ac:dyDescent="0.25">
      <c r="O8808"/>
      <c r="P8808" s="29"/>
      <c r="R8808"/>
    </row>
    <row r="8809" spans="15:18" x14ac:dyDescent="0.25">
      <c r="O8809"/>
      <c r="P8809" s="29"/>
      <c r="R8809"/>
    </row>
    <row r="8810" spans="15:18" x14ac:dyDescent="0.25">
      <c r="O8810"/>
      <c r="P8810" s="29"/>
      <c r="R8810"/>
    </row>
    <row r="8811" spans="15:18" x14ac:dyDescent="0.25">
      <c r="O8811"/>
      <c r="P8811" s="29"/>
      <c r="R8811"/>
    </row>
    <row r="8812" spans="15:18" x14ac:dyDescent="0.25">
      <c r="O8812"/>
      <c r="P8812" s="29"/>
      <c r="R8812"/>
    </row>
    <row r="8813" spans="15:18" x14ac:dyDescent="0.25">
      <c r="O8813"/>
      <c r="P8813" s="29"/>
      <c r="R8813"/>
    </row>
    <row r="8814" spans="15:18" x14ac:dyDescent="0.25">
      <c r="O8814"/>
      <c r="P8814" s="29"/>
      <c r="R8814"/>
    </row>
    <row r="8815" spans="15:18" x14ac:dyDescent="0.25">
      <c r="O8815"/>
      <c r="P8815" s="29"/>
      <c r="R8815"/>
    </row>
    <row r="8816" spans="15:18" x14ac:dyDescent="0.25">
      <c r="O8816"/>
      <c r="P8816" s="29"/>
      <c r="R8816"/>
    </row>
    <row r="8817" spans="15:18" x14ac:dyDescent="0.25">
      <c r="O8817"/>
      <c r="P8817" s="29"/>
      <c r="R8817"/>
    </row>
    <row r="8818" spans="15:18" x14ac:dyDescent="0.25">
      <c r="O8818"/>
      <c r="P8818" s="29"/>
      <c r="R8818"/>
    </row>
    <row r="8819" spans="15:18" x14ac:dyDescent="0.25">
      <c r="O8819"/>
      <c r="P8819" s="29"/>
      <c r="R8819"/>
    </row>
    <row r="8820" spans="15:18" x14ac:dyDescent="0.25">
      <c r="O8820"/>
      <c r="P8820" s="29"/>
      <c r="R8820"/>
    </row>
    <row r="8821" spans="15:18" x14ac:dyDescent="0.25">
      <c r="O8821"/>
      <c r="P8821" s="29"/>
      <c r="R8821"/>
    </row>
    <row r="8822" spans="15:18" x14ac:dyDescent="0.25">
      <c r="O8822"/>
      <c r="P8822" s="29"/>
      <c r="R8822"/>
    </row>
    <row r="8823" spans="15:18" x14ac:dyDescent="0.25">
      <c r="O8823"/>
      <c r="P8823" s="29"/>
      <c r="R8823"/>
    </row>
    <row r="8824" spans="15:18" x14ac:dyDescent="0.25">
      <c r="O8824"/>
      <c r="P8824" s="29"/>
      <c r="R8824"/>
    </row>
    <row r="8825" spans="15:18" x14ac:dyDescent="0.25">
      <c r="O8825"/>
      <c r="P8825" s="29"/>
      <c r="R8825"/>
    </row>
    <row r="8826" spans="15:18" x14ac:dyDescent="0.25">
      <c r="O8826"/>
      <c r="P8826" s="29"/>
      <c r="R8826"/>
    </row>
    <row r="8827" spans="15:18" x14ac:dyDescent="0.25">
      <c r="O8827"/>
      <c r="P8827" s="29"/>
      <c r="R8827"/>
    </row>
    <row r="8828" spans="15:18" x14ac:dyDescent="0.25">
      <c r="O8828"/>
      <c r="P8828" s="29"/>
      <c r="R8828"/>
    </row>
    <row r="8829" spans="15:18" x14ac:dyDescent="0.25">
      <c r="O8829"/>
      <c r="P8829" s="29"/>
      <c r="R8829"/>
    </row>
    <row r="8830" spans="15:18" x14ac:dyDescent="0.25">
      <c r="O8830"/>
      <c r="P8830" s="29"/>
      <c r="R8830"/>
    </row>
    <row r="8831" spans="15:18" x14ac:dyDescent="0.25">
      <c r="O8831"/>
      <c r="P8831" s="29"/>
      <c r="R8831"/>
    </row>
    <row r="8832" spans="15:18" x14ac:dyDescent="0.25">
      <c r="O8832"/>
      <c r="P8832" s="29"/>
      <c r="R8832"/>
    </row>
    <row r="8833" spans="15:18" x14ac:dyDescent="0.25">
      <c r="O8833"/>
      <c r="P8833" s="29"/>
      <c r="R8833"/>
    </row>
    <row r="8834" spans="15:18" x14ac:dyDescent="0.25">
      <c r="O8834"/>
      <c r="P8834" s="29"/>
      <c r="R8834"/>
    </row>
    <row r="8835" spans="15:18" x14ac:dyDescent="0.25">
      <c r="O8835"/>
      <c r="P8835" s="29"/>
      <c r="R8835"/>
    </row>
    <row r="8836" spans="15:18" x14ac:dyDescent="0.25">
      <c r="O8836"/>
      <c r="P8836" s="29"/>
      <c r="R8836"/>
    </row>
    <row r="8837" spans="15:18" x14ac:dyDescent="0.25">
      <c r="O8837"/>
      <c r="P8837" s="29"/>
      <c r="R8837"/>
    </row>
    <row r="8838" spans="15:18" x14ac:dyDescent="0.25">
      <c r="O8838"/>
      <c r="P8838" s="29"/>
      <c r="R8838"/>
    </row>
    <row r="8839" spans="15:18" x14ac:dyDescent="0.25">
      <c r="O8839"/>
      <c r="P8839" s="29"/>
      <c r="R8839"/>
    </row>
    <row r="8840" spans="15:18" x14ac:dyDescent="0.25">
      <c r="O8840"/>
      <c r="P8840" s="29"/>
      <c r="R8840"/>
    </row>
    <row r="8841" spans="15:18" x14ac:dyDescent="0.25">
      <c r="O8841"/>
      <c r="P8841" s="29"/>
      <c r="R8841"/>
    </row>
    <row r="8842" spans="15:18" x14ac:dyDescent="0.25">
      <c r="O8842"/>
      <c r="P8842" s="29"/>
      <c r="R8842"/>
    </row>
    <row r="8843" spans="15:18" x14ac:dyDescent="0.25">
      <c r="O8843"/>
      <c r="P8843" s="29"/>
      <c r="R8843"/>
    </row>
    <row r="8844" spans="15:18" x14ac:dyDescent="0.25">
      <c r="O8844"/>
      <c r="P8844" s="29"/>
      <c r="R8844"/>
    </row>
    <row r="8845" spans="15:18" x14ac:dyDescent="0.25">
      <c r="O8845"/>
      <c r="P8845" s="29"/>
      <c r="R8845"/>
    </row>
    <row r="8846" spans="15:18" x14ac:dyDescent="0.25">
      <c r="O8846"/>
      <c r="P8846" s="29"/>
      <c r="R8846"/>
    </row>
    <row r="8847" spans="15:18" x14ac:dyDescent="0.25">
      <c r="O8847"/>
      <c r="P8847" s="29"/>
      <c r="R8847"/>
    </row>
    <row r="8848" spans="15:18" x14ac:dyDescent="0.25">
      <c r="O8848"/>
      <c r="P8848" s="29"/>
      <c r="R8848"/>
    </row>
    <row r="8849" spans="15:18" x14ac:dyDescent="0.25">
      <c r="O8849"/>
      <c r="P8849" s="29"/>
      <c r="R8849"/>
    </row>
    <row r="8850" spans="15:18" x14ac:dyDescent="0.25">
      <c r="O8850"/>
      <c r="P8850" s="29"/>
      <c r="R8850"/>
    </row>
    <row r="8851" spans="15:18" x14ac:dyDescent="0.25">
      <c r="O8851"/>
      <c r="P8851" s="29"/>
      <c r="R8851"/>
    </row>
    <row r="8852" spans="15:18" x14ac:dyDescent="0.25">
      <c r="O8852"/>
      <c r="P8852" s="29"/>
      <c r="R8852"/>
    </row>
    <row r="8853" spans="15:18" x14ac:dyDescent="0.25">
      <c r="O8853"/>
      <c r="P8853" s="29"/>
      <c r="R8853"/>
    </row>
    <row r="8854" spans="15:18" x14ac:dyDescent="0.25">
      <c r="O8854"/>
      <c r="P8854" s="29"/>
      <c r="R8854"/>
    </row>
    <row r="8855" spans="15:18" x14ac:dyDescent="0.25">
      <c r="O8855"/>
      <c r="P8855" s="29"/>
      <c r="R8855"/>
    </row>
    <row r="8856" spans="15:18" x14ac:dyDescent="0.25">
      <c r="O8856"/>
      <c r="P8856" s="29"/>
      <c r="R8856"/>
    </row>
    <row r="8857" spans="15:18" x14ac:dyDescent="0.25">
      <c r="O8857"/>
      <c r="P8857" s="29"/>
      <c r="R8857"/>
    </row>
    <row r="8858" spans="15:18" x14ac:dyDescent="0.25">
      <c r="O8858"/>
      <c r="P8858" s="29"/>
      <c r="R8858"/>
    </row>
    <row r="8859" spans="15:18" x14ac:dyDescent="0.25">
      <c r="O8859"/>
      <c r="P8859" s="29"/>
      <c r="R8859"/>
    </row>
    <row r="8860" spans="15:18" x14ac:dyDescent="0.25">
      <c r="O8860"/>
      <c r="P8860" s="29"/>
      <c r="R8860"/>
    </row>
    <row r="8861" spans="15:18" x14ac:dyDescent="0.25">
      <c r="O8861"/>
      <c r="P8861" s="29"/>
      <c r="R8861"/>
    </row>
    <row r="8862" spans="15:18" x14ac:dyDescent="0.25">
      <c r="O8862"/>
      <c r="P8862" s="29"/>
      <c r="R8862"/>
    </row>
    <row r="8863" spans="15:18" x14ac:dyDescent="0.25">
      <c r="O8863"/>
      <c r="P8863" s="29"/>
      <c r="R8863"/>
    </row>
    <row r="8864" spans="15:18" x14ac:dyDescent="0.25">
      <c r="O8864"/>
      <c r="P8864" s="29"/>
      <c r="R8864"/>
    </row>
    <row r="8865" spans="15:18" x14ac:dyDescent="0.25">
      <c r="O8865"/>
      <c r="P8865" s="29"/>
      <c r="R8865"/>
    </row>
    <row r="8866" spans="15:18" x14ac:dyDescent="0.25">
      <c r="O8866"/>
      <c r="P8866" s="29"/>
      <c r="R8866"/>
    </row>
    <row r="8867" spans="15:18" x14ac:dyDescent="0.25">
      <c r="O8867"/>
      <c r="P8867" s="29"/>
      <c r="R8867"/>
    </row>
    <row r="8868" spans="15:18" x14ac:dyDescent="0.25">
      <c r="O8868"/>
      <c r="P8868" s="29"/>
      <c r="R8868"/>
    </row>
    <row r="8869" spans="15:18" x14ac:dyDescent="0.25">
      <c r="O8869"/>
      <c r="P8869" s="29"/>
      <c r="R8869"/>
    </row>
    <row r="8870" spans="15:18" x14ac:dyDescent="0.25">
      <c r="O8870"/>
      <c r="P8870" s="29"/>
      <c r="R8870"/>
    </row>
    <row r="8871" spans="15:18" x14ac:dyDescent="0.25">
      <c r="O8871"/>
      <c r="P8871" s="29"/>
      <c r="R8871"/>
    </row>
    <row r="8872" spans="15:18" x14ac:dyDescent="0.25">
      <c r="O8872"/>
      <c r="P8872" s="29"/>
      <c r="R8872"/>
    </row>
    <row r="8873" spans="15:18" x14ac:dyDescent="0.25">
      <c r="O8873"/>
      <c r="P8873" s="29"/>
      <c r="R8873"/>
    </row>
    <row r="8874" spans="15:18" x14ac:dyDescent="0.25">
      <c r="O8874"/>
      <c r="P8874" s="29"/>
      <c r="R8874"/>
    </row>
    <row r="8875" spans="15:18" x14ac:dyDescent="0.25">
      <c r="O8875"/>
      <c r="P8875" s="29"/>
      <c r="R8875"/>
    </row>
    <row r="8876" spans="15:18" x14ac:dyDescent="0.25">
      <c r="O8876"/>
      <c r="P8876" s="29"/>
      <c r="R8876"/>
    </row>
    <row r="8877" spans="15:18" x14ac:dyDescent="0.25">
      <c r="O8877"/>
      <c r="P8877" s="29"/>
      <c r="R8877"/>
    </row>
    <row r="8878" spans="15:18" x14ac:dyDescent="0.25">
      <c r="O8878"/>
      <c r="P8878" s="29"/>
      <c r="R8878"/>
    </row>
    <row r="8879" spans="15:18" x14ac:dyDescent="0.25">
      <c r="O8879"/>
      <c r="P8879" s="29"/>
      <c r="R8879"/>
    </row>
    <row r="8880" spans="15:18" x14ac:dyDescent="0.25">
      <c r="O8880"/>
      <c r="P8880" s="29"/>
      <c r="R8880"/>
    </row>
    <row r="8881" spans="15:18" x14ac:dyDescent="0.25">
      <c r="O8881"/>
      <c r="P8881" s="29"/>
      <c r="R8881"/>
    </row>
    <row r="8882" spans="15:18" x14ac:dyDescent="0.25">
      <c r="O8882"/>
      <c r="P8882" s="29"/>
      <c r="R8882"/>
    </row>
    <row r="8883" spans="15:18" x14ac:dyDescent="0.25">
      <c r="O8883"/>
      <c r="P8883" s="29"/>
      <c r="R8883"/>
    </row>
    <row r="8884" spans="15:18" x14ac:dyDescent="0.25">
      <c r="O8884"/>
      <c r="P8884" s="29"/>
      <c r="R8884"/>
    </row>
    <row r="8885" spans="15:18" x14ac:dyDescent="0.25">
      <c r="O8885"/>
      <c r="P8885" s="29"/>
      <c r="R8885"/>
    </row>
    <row r="8886" spans="15:18" x14ac:dyDescent="0.25">
      <c r="O8886"/>
      <c r="P8886" s="29"/>
      <c r="R8886"/>
    </row>
    <row r="8887" spans="15:18" x14ac:dyDescent="0.25">
      <c r="O8887"/>
      <c r="P8887" s="29"/>
      <c r="R8887"/>
    </row>
    <row r="8888" spans="15:18" x14ac:dyDescent="0.25">
      <c r="O8888"/>
      <c r="P8888" s="29"/>
      <c r="R8888"/>
    </row>
    <row r="8889" spans="15:18" x14ac:dyDescent="0.25">
      <c r="O8889"/>
      <c r="P8889" s="29"/>
      <c r="R8889"/>
    </row>
    <row r="8890" spans="15:18" x14ac:dyDescent="0.25">
      <c r="O8890"/>
      <c r="P8890" s="29"/>
      <c r="R8890"/>
    </row>
    <row r="8891" spans="15:18" x14ac:dyDescent="0.25">
      <c r="O8891"/>
      <c r="P8891" s="29"/>
      <c r="R8891"/>
    </row>
    <row r="8892" spans="15:18" x14ac:dyDescent="0.25">
      <c r="O8892"/>
      <c r="P8892" s="29"/>
      <c r="R8892"/>
    </row>
    <row r="8893" spans="15:18" x14ac:dyDescent="0.25">
      <c r="O8893"/>
      <c r="P8893" s="29"/>
      <c r="R8893"/>
    </row>
    <row r="8894" spans="15:18" x14ac:dyDescent="0.25">
      <c r="O8894"/>
      <c r="P8894" s="29"/>
      <c r="R8894"/>
    </row>
    <row r="8895" spans="15:18" x14ac:dyDescent="0.25">
      <c r="O8895"/>
      <c r="P8895" s="29"/>
      <c r="R8895"/>
    </row>
    <row r="8896" spans="15:18" x14ac:dyDescent="0.25">
      <c r="O8896"/>
      <c r="P8896" s="29"/>
      <c r="R8896"/>
    </row>
    <row r="8897" spans="15:18" x14ac:dyDescent="0.25">
      <c r="O8897"/>
      <c r="P8897" s="29"/>
      <c r="R8897"/>
    </row>
    <row r="8898" spans="15:18" x14ac:dyDescent="0.25">
      <c r="O8898"/>
      <c r="P8898" s="29"/>
      <c r="R8898"/>
    </row>
    <row r="8899" spans="15:18" x14ac:dyDescent="0.25">
      <c r="O8899"/>
      <c r="P8899" s="29"/>
      <c r="R8899"/>
    </row>
    <row r="8900" spans="15:18" x14ac:dyDescent="0.25">
      <c r="O8900"/>
      <c r="P8900" s="29"/>
      <c r="R8900"/>
    </row>
    <row r="8901" spans="15:18" x14ac:dyDescent="0.25">
      <c r="O8901"/>
      <c r="P8901" s="29"/>
      <c r="R8901"/>
    </row>
    <row r="8902" spans="15:18" x14ac:dyDescent="0.25">
      <c r="O8902"/>
      <c r="P8902" s="29"/>
      <c r="R8902"/>
    </row>
    <row r="8903" spans="15:18" x14ac:dyDescent="0.25">
      <c r="O8903"/>
      <c r="P8903" s="29"/>
      <c r="R8903"/>
    </row>
    <row r="8904" spans="15:18" x14ac:dyDescent="0.25">
      <c r="O8904"/>
      <c r="P8904" s="29"/>
      <c r="R8904"/>
    </row>
    <row r="8905" spans="15:18" x14ac:dyDescent="0.25">
      <c r="O8905"/>
      <c r="P8905" s="29"/>
      <c r="R8905"/>
    </row>
    <row r="8906" spans="15:18" x14ac:dyDescent="0.25">
      <c r="O8906"/>
      <c r="P8906" s="29"/>
      <c r="R8906"/>
    </row>
    <row r="8907" spans="15:18" x14ac:dyDescent="0.25">
      <c r="O8907"/>
      <c r="P8907" s="29"/>
      <c r="R8907"/>
    </row>
    <row r="8908" spans="15:18" x14ac:dyDescent="0.25">
      <c r="O8908"/>
      <c r="P8908" s="29"/>
      <c r="R8908"/>
    </row>
    <row r="8909" spans="15:18" x14ac:dyDescent="0.25">
      <c r="O8909"/>
      <c r="P8909" s="29"/>
      <c r="R8909"/>
    </row>
    <row r="8910" spans="15:18" x14ac:dyDescent="0.25">
      <c r="O8910"/>
      <c r="P8910" s="29"/>
      <c r="R8910"/>
    </row>
    <row r="8911" spans="15:18" x14ac:dyDescent="0.25">
      <c r="O8911"/>
      <c r="P8911" s="29"/>
      <c r="R8911"/>
    </row>
    <row r="8912" spans="15:18" x14ac:dyDescent="0.25">
      <c r="O8912"/>
      <c r="P8912" s="29"/>
      <c r="R8912"/>
    </row>
    <row r="8913" spans="15:18" x14ac:dyDescent="0.25">
      <c r="O8913"/>
      <c r="P8913" s="29"/>
      <c r="R8913"/>
    </row>
    <row r="8914" spans="15:18" x14ac:dyDescent="0.25">
      <c r="O8914"/>
      <c r="P8914" s="29"/>
      <c r="R8914"/>
    </row>
    <row r="8915" spans="15:18" x14ac:dyDescent="0.25">
      <c r="O8915"/>
      <c r="P8915" s="29"/>
      <c r="R8915"/>
    </row>
    <row r="8916" spans="15:18" x14ac:dyDescent="0.25">
      <c r="O8916"/>
      <c r="P8916" s="29"/>
      <c r="R8916"/>
    </row>
    <row r="8917" spans="15:18" x14ac:dyDescent="0.25">
      <c r="O8917"/>
      <c r="P8917" s="29"/>
      <c r="R8917"/>
    </row>
    <row r="8918" spans="15:18" x14ac:dyDescent="0.25">
      <c r="O8918"/>
      <c r="P8918" s="29"/>
      <c r="R8918"/>
    </row>
    <row r="8919" spans="15:18" x14ac:dyDescent="0.25">
      <c r="O8919"/>
      <c r="P8919" s="29"/>
      <c r="R8919"/>
    </row>
    <row r="8920" spans="15:18" x14ac:dyDescent="0.25">
      <c r="O8920"/>
      <c r="P8920" s="29"/>
      <c r="R8920"/>
    </row>
    <row r="8921" spans="15:18" x14ac:dyDescent="0.25">
      <c r="O8921"/>
      <c r="P8921" s="29"/>
      <c r="R8921"/>
    </row>
    <row r="8922" spans="15:18" x14ac:dyDescent="0.25">
      <c r="O8922"/>
      <c r="P8922" s="29"/>
      <c r="R8922"/>
    </row>
    <row r="8923" spans="15:18" x14ac:dyDescent="0.25">
      <c r="O8923"/>
      <c r="P8923" s="29"/>
      <c r="R8923"/>
    </row>
    <row r="8924" spans="15:18" x14ac:dyDescent="0.25">
      <c r="O8924"/>
      <c r="P8924" s="29"/>
      <c r="R8924"/>
    </row>
    <row r="8925" spans="15:18" x14ac:dyDescent="0.25">
      <c r="O8925"/>
      <c r="P8925" s="29"/>
      <c r="R8925"/>
    </row>
    <row r="8926" spans="15:18" x14ac:dyDescent="0.25">
      <c r="O8926"/>
      <c r="P8926" s="29"/>
      <c r="R8926"/>
    </row>
    <row r="8927" spans="15:18" x14ac:dyDescent="0.25">
      <c r="O8927"/>
      <c r="P8927" s="29"/>
      <c r="R8927"/>
    </row>
    <row r="8928" spans="15:18" x14ac:dyDescent="0.25">
      <c r="O8928"/>
      <c r="P8928" s="29"/>
      <c r="R8928"/>
    </row>
    <row r="8929" spans="15:18" x14ac:dyDescent="0.25">
      <c r="O8929"/>
      <c r="P8929" s="29"/>
      <c r="R8929"/>
    </row>
    <row r="8930" spans="15:18" x14ac:dyDescent="0.25">
      <c r="O8930"/>
      <c r="P8930" s="29"/>
      <c r="R8930"/>
    </row>
    <row r="8931" spans="15:18" x14ac:dyDescent="0.25">
      <c r="O8931"/>
      <c r="P8931" s="29"/>
      <c r="R8931"/>
    </row>
    <row r="8932" spans="15:18" x14ac:dyDescent="0.25">
      <c r="O8932"/>
      <c r="P8932" s="29"/>
      <c r="R8932"/>
    </row>
    <row r="8933" spans="15:18" x14ac:dyDescent="0.25">
      <c r="O8933"/>
      <c r="P8933" s="29"/>
      <c r="R8933"/>
    </row>
    <row r="8934" spans="15:18" x14ac:dyDescent="0.25">
      <c r="O8934"/>
      <c r="P8934" s="29"/>
      <c r="R8934"/>
    </row>
    <row r="8935" spans="15:18" x14ac:dyDescent="0.25">
      <c r="O8935"/>
      <c r="P8935" s="29"/>
      <c r="R8935"/>
    </row>
    <row r="8936" spans="15:18" x14ac:dyDescent="0.25">
      <c r="O8936"/>
      <c r="P8936" s="29"/>
      <c r="R8936"/>
    </row>
    <row r="8937" spans="15:18" x14ac:dyDescent="0.25">
      <c r="O8937"/>
      <c r="P8937" s="29"/>
      <c r="R8937"/>
    </row>
    <row r="8938" spans="15:18" x14ac:dyDescent="0.25">
      <c r="O8938"/>
      <c r="P8938" s="29"/>
      <c r="R8938"/>
    </row>
    <row r="8939" spans="15:18" x14ac:dyDescent="0.25">
      <c r="O8939"/>
      <c r="P8939" s="29"/>
      <c r="R8939"/>
    </row>
    <row r="8940" spans="15:18" x14ac:dyDescent="0.25">
      <c r="O8940"/>
      <c r="P8940" s="29"/>
      <c r="R8940"/>
    </row>
    <row r="8941" spans="15:18" x14ac:dyDescent="0.25">
      <c r="O8941"/>
      <c r="P8941" s="29"/>
      <c r="R8941"/>
    </row>
    <row r="8942" spans="15:18" x14ac:dyDescent="0.25">
      <c r="O8942"/>
      <c r="P8942" s="29"/>
      <c r="R8942"/>
    </row>
    <row r="8943" spans="15:18" x14ac:dyDescent="0.25">
      <c r="O8943"/>
      <c r="P8943" s="29"/>
      <c r="R8943"/>
    </row>
    <row r="8944" spans="15:18" x14ac:dyDescent="0.25">
      <c r="O8944"/>
      <c r="P8944" s="29"/>
      <c r="R8944"/>
    </row>
    <row r="8945" spans="15:18" x14ac:dyDescent="0.25">
      <c r="O8945"/>
      <c r="P8945" s="29"/>
      <c r="R8945"/>
    </row>
    <row r="8946" spans="15:18" x14ac:dyDescent="0.25">
      <c r="O8946"/>
      <c r="P8946" s="29"/>
      <c r="R8946"/>
    </row>
    <row r="8947" spans="15:18" x14ac:dyDescent="0.25">
      <c r="O8947"/>
      <c r="P8947" s="29"/>
      <c r="R8947"/>
    </row>
    <row r="8948" spans="15:18" x14ac:dyDescent="0.25">
      <c r="O8948"/>
      <c r="P8948" s="29"/>
      <c r="R8948"/>
    </row>
    <row r="8949" spans="15:18" x14ac:dyDescent="0.25">
      <c r="O8949"/>
      <c r="P8949" s="29"/>
      <c r="R8949"/>
    </row>
    <row r="8950" spans="15:18" x14ac:dyDescent="0.25">
      <c r="O8950"/>
      <c r="P8950" s="29"/>
      <c r="R8950"/>
    </row>
    <row r="8951" spans="15:18" x14ac:dyDescent="0.25">
      <c r="O8951"/>
      <c r="P8951" s="29"/>
      <c r="R8951"/>
    </row>
    <row r="8952" spans="15:18" x14ac:dyDescent="0.25">
      <c r="O8952"/>
      <c r="P8952" s="29"/>
      <c r="R8952"/>
    </row>
    <row r="8953" spans="15:18" x14ac:dyDescent="0.25">
      <c r="O8953"/>
      <c r="P8953" s="29"/>
      <c r="R8953"/>
    </row>
    <row r="8954" spans="15:18" x14ac:dyDescent="0.25">
      <c r="O8954"/>
      <c r="P8954" s="29"/>
      <c r="R8954"/>
    </row>
    <row r="8955" spans="15:18" x14ac:dyDescent="0.25">
      <c r="O8955"/>
      <c r="P8955" s="29"/>
      <c r="R8955"/>
    </row>
    <row r="8956" spans="15:18" x14ac:dyDescent="0.25">
      <c r="O8956"/>
      <c r="P8956" s="29"/>
      <c r="R8956"/>
    </row>
    <row r="8957" spans="15:18" x14ac:dyDescent="0.25">
      <c r="O8957"/>
      <c r="P8957" s="29"/>
      <c r="R8957"/>
    </row>
    <row r="8958" spans="15:18" x14ac:dyDescent="0.25">
      <c r="O8958"/>
      <c r="P8958" s="29"/>
      <c r="R8958"/>
    </row>
    <row r="8959" spans="15:18" x14ac:dyDescent="0.25">
      <c r="O8959"/>
      <c r="P8959" s="29"/>
      <c r="R8959"/>
    </row>
    <row r="8960" spans="15:18" x14ac:dyDescent="0.25">
      <c r="O8960"/>
      <c r="P8960" s="29"/>
      <c r="R8960"/>
    </row>
    <row r="8961" spans="15:18" x14ac:dyDescent="0.25">
      <c r="O8961"/>
      <c r="P8961" s="29"/>
      <c r="R8961"/>
    </row>
    <row r="8962" spans="15:18" x14ac:dyDescent="0.25">
      <c r="O8962"/>
      <c r="P8962" s="29"/>
      <c r="R8962"/>
    </row>
    <row r="8963" spans="15:18" x14ac:dyDescent="0.25">
      <c r="O8963"/>
      <c r="P8963" s="29"/>
      <c r="R8963"/>
    </row>
    <row r="8964" spans="15:18" x14ac:dyDescent="0.25">
      <c r="O8964"/>
      <c r="P8964" s="29"/>
      <c r="R8964"/>
    </row>
    <row r="8965" spans="15:18" x14ac:dyDescent="0.25">
      <c r="O8965"/>
      <c r="P8965" s="29"/>
      <c r="R8965"/>
    </row>
    <row r="8966" spans="15:18" x14ac:dyDescent="0.25">
      <c r="O8966"/>
      <c r="P8966" s="29"/>
      <c r="R8966"/>
    </row>
    <row r="8967" spans="15:18" x14ac:dyDescent="0.25">
      <c r="O8967"/>
      <c r="P8967" s="29"/>
      <c r="R8967"/>
    </row>
    <row r="8968" spans="15:18" x14ac:dyDescent="0.25">
      <c r="O8968"/>
      <c r="P8968" s="29"/>
      <c r="R8968"/>
    </row>
    <row r="8969" spans="15:18" x14ac:dyDescent="0.25">
      <c r="O8969"/>
      <c r="P8969" s="29"/>
      <c r="R8969"/>
    </row>
    <row r="8970" spans="15:18" x14ac:dyDescent="0.25">
      <c r="O8970"/>
      <c r="P8970" s="29"/>
      <c r="R8970"/>
    </row>
    <row r="8971" spans="15:18" x14ac:dyDescent="0.25">
      <c r="O8971"/>
      <c r="P8971" s="29"/>
      <c r="R8971"/>
    </row>
    <row r="8972" spans="15:18" x14ac:dyDescent="0.25">
      <c r="O8972"/>
      <c r="P8972" s="29"/>
      <c r="R8972"/>
    </row>
    <row r="8973" spans="15:18" x14ac:dyDescent="0.25">
      <c r="O8973"/>
      <c r="P8973" s="29"/>
      <c r="R8973"/>
    </row>
    <row r="8974" spans="15:18" x14ac:dyDescent="0.25">
      <c r="O8974"/>
      <c r="P8974" s="29"/>
      <c r="R8974"/>
    </row>
    <row r="8975" spans="15:18" x14ac:dyDescent="0.25">
      <c r="O8975"/>
      <c r="P8975" s="29"/>
      <c r="R8975"/>
    </row>
    <row r="8976" spans="15:18" x14ac:dyDescent="0.25">
      <c r="O8976"/>
      <c r="P8976" s="29"/>
      <c r="R8976"/>
    </row>
    <row r="8977" spans="15:18" x14ac:dyDescent="0.25">
      <c r="O8977"/>
      <c r="P8977" s="29"/>
      <c r="R8977"/>
    </row>
    <row r="8978" spans="15:18" x14ac:dyDescent="0.25">
      <c r="O8978"/>
      <c r="P8978" s="29"/>
      <c r="R8978"/>
    </row>
    <row r="8979" spans="15:18" x14ac:dyDescent="0.25">
      <c r="O8979"/>
      <c r="P8979" s="29"/>
      <c r="R8979"/>
    </row>
    <row r="8980" spans="15:18" x14ac:dyDescent="0.25">
      <c r="O8980"/>
      <c r="P8980" s="29"/>
      <c r="R8980"/>
    </row>
    <row r="8981" spans="15:18" x14ac:dyDescent="0.25">
      <c r="O8981"/>
      <c r="P8981" s="29"/>
      <c r="R8981"/>
    </row>
    <row r="8982" spans="15:18" x14ac:dyDescent="0.25">
      <c r="O8982"/>
      <c r="P8982" s="29"/>
      <c r="R8982"/>
    </row>
    <row r="8983" spans="15:18" x14ac:dyDescent="0.25">
      <c r="O8983"/>
      <c r="P8983" s="29"/>
      <c r="R8983"/>
    </row>
    <row r="8984" spans="15:18" x14ac:dyDescent="0.25">
      <c r="O8984"/>
      <c r="P8984" s="29"/>
      <c r="R8984"/>
    </row>
    <row r="8985" spans="15:18" x14ac:dyDescent="0.25">
      <c r="O8985"/>
      <c r="P8985" s="29"/>
      <c r="R8985"/>
    </row>
    <row r="8986" spans="15:18" x14ac:dyDescent="0.25">
      <c r="O8986"/>
      <c r="P8986" s="29"/>
      <c r="R8986"/>
    </row>
    <row r="8987" spans="15:18" x14ac:dyDescent="0.25">
      <c r="O8987"/>
      <c r="P8987" s="29"/>
      <c r="R8987"/>
    </row>
    <row r="8988" spans="15:18" x14ac:dyDescent="0.25">
      <c r="O8988"/>
      <c r="P8988" s="29"/>
      <c r="R8988"/>
    </row>
    <row r="8989" spans="15:18" x14ac:dyDescent="0.25">
      <c r="O8989"/>
      <c r="P8989" s="29"/>
      <c r="R8989"/>
    </row>
    <row r="8990" spans="15:18" x14ac:dyDescent="0.25">
      <c r="O8990"/>
      <c r="P8990" s="29"/>
      <c r="R8990"/>
    </row>
    <row r="8991" spans="15:18" x14ac:dyDescent="0.25">
      <c r="O8991"/>
      <c r="P8991" s="29"/>
      <c r="R8991"/>
    </row>
    <row r="8992" spans="15:18" x14ac:dyDescent="0.25">
      <c r="O8992"/>
      <c r="P8992" s="29"/>
      <c r="R8992"/>
    </row>
    <row r="8993" spans="15:18" x14ac:dyDescent="0.25">
      <c r="O8993"/>
      <c r="P8993" s="29"/>
      <c r="R8993"/>
    </row>
    <row r="8994" spans="15:18" x14ac:dyDescent="0.25">
      <c r="O8994"/>
      <c r="P8994" s="29"/>
      <c r="R8994"/>
    </row>
    <row r="8995" spans="15:18" x14ac:dyDescent="0.25">
      <c r="O8995"/>
      <c r="P8995" s="29"/>
      <c r="R8995"/>
    </row>
    <row r="8996" spans="15:18" x14ac:dyDescent="0.25">
      <c r="O8996"/>
      <c r="P8996" s="29"/>
      <c r="R8996"/>
    </row>
    <row r="8997" spans="15:18" x14ac:dyDescent="0.25">
      <c r="O8997"/>
      <c r="P8997" s="29"/>
      <c r="R8997"/>
    </row>
    <row r="8998" spans="15:18" x14ac:dyDescent="0.25">
      <c r="O8998"/>
      <c r="P8998" s="29"/>
      <c r="R8998"/>
    </row>
    <row r="8999" spans="15:18" x14ac:dyDescent="0.25">
      <c r="O8999"/>
      <c r="P8999" s="29"/>
      <c r="R8999"/>
    </row>
    <row r="9000" spans="15:18" x14ac:dyDescent="0.25">
      <c r="O9000"/>
      <c r="P9000" s="29"/>
      <c r="R9000"/>
    </row>
    <row r="9001" spans="15:18" x14ac:dyDescent="0.25">
      <c r="O9001"/>
      <c r="P9001" s="29"/>
      <c r="R9001"/>
    </row>
    <row r="9002" spans="15:18" x14ac:dyDescent="0.25">
      <c r="O9002"/>
      <c r="P9002" s="29"/>
      <c r="R9002"/>
    </row>
    <row r="9003" spans="15:18" x14ac:dyDescent="0.25">
      <c r="O9003"/>
      <c r="P9003" s="29"/>
      <c r="R9003"/>
    </row>
    <row r="9004" spans="15:18" x14ac:dyDescent="0.25">
      <c r="O9004"/>
      <c r="P9004" s="29"/>
      <c r="R9004"/>
    </row>
    <row r="9005" spans="15:18" x14ac:dyDescent="0.25">
      <c r="O9005"/>
      <c r="P9005" s="29"/>
      <c r="R9005"/>
    </row>
    <row r="9006" spans="15:18" x14ac:dyDescent="0.25">
      <c r="O9006"/>
      <c r="P9006" s="29"/>
      <c r="R9006"/>
    </row>
    <row r="9007" spans="15:18" x14ac:dyDescent="0.25">
      <c r="O9007"/>
      <c r="P9007" s="29"/>
      <c r="R9007"/>
    </row>
    <row r="9008" spans="15:18" x14ac:dyDescent="0.25">
      <c r="O9008"/>
      <c r="P9008" s="29"/>
      <c r="R9008"/>
    </row>
    <row r="9009" spans="15:18" x14ac:dyDescent="0.25">
      <c r="O9009"/>
      <c r="P9009" s="29"/>
      <c r="R9009"/>
    </row>
    <row r="9010" spans="15:18" x14ac:dyDescent="0.25">
      <c r="O9010"/>
      <c r="P9010" s="29"/>
      <c r="R9010"/>
    </row>
    <row r="9011" spans="15:18" x14ac:dyDescent="0.25">
      <c r="O9011"/>
      <c r="P9011" s="29"/>
      <c r="R9011"/>
    </row>
    <row r="9012" spans="15:18" x14ac:dyDescent="0.25">
      <c r="O9012"/>
      <c r="P9012" s="29"/>
      <c r="R9012"/>
    </row>
    <row r="9013" spans="15:18" x14ac:dyDescent="0.25">
      <c r="O9013"/>
      <c r="P9013" s="29"/>
      <c r="R9013"/>
    </row>
    <row r="9014" spans="15:18" x14ac:dyDescent="0.25">
      <c r="O9014"/>
      <c r="P9014" s="29"/>
      <c r="R9014"/>
    </row>
    <row r="9015" spans="15:18" x14ac:dyDescent="0.25">
      <c r="O9015"/>
      <c r="P9015" s="29"/>
      <c r="R9015"/>
    </row>
    <row r="9016" spans="15:18" x14ac:dyDescent="0.25">
      <c r="O9016"/>
      <c r="P9016" s="29"/>
      <c r="R9016"/>
    </row>
    <row r="9017" spans="15:18" x14ac:dyDescent="0.25">
      <c r="O9017"/>
      <c r="P9017" s="29"/>
      <c r="R9017"/>
    </row>
    <row r="9018" spans="15:18" x14ac:dyDescent="0.25">
      <c r="O9018"/>
      <c r="P9018" s="29"/>
      <c r="R9018"/>
    </row>
    <row r="9019" spans="15:18" x14ac:dyDescent="0.25">
      <c r="O9019"/>
      <c r="P9019" s="29"/>
      <c r="R9019"/>
    </row>
    <row r="9020" spans="15:18" x14ac:dyDescent="0.25">
      <c r="O9020"/>
      <c r="P9020" s="29"/>
      <c r="R9020"/>
    </row>
    <row r="9021" spans="15:18" x14ac:dyDescent="0.25">
      <c r="O9021"/>
      <c r="P9021" s="29"/>
      <c r="R9021"/>
    </row>
    <row r="9022" spans="15:18" x14ac:dyDescent="0.25">
      <c r="O9022"/>
      <c r="P9022" s="29"/>
      <c r="R9022"/>
    </row>
    <row r="9023" spans="15:18" x14ac:dyDescent="0.25">
      <c r="O9023"/>
      <c r="P9023" s="29"/>
      <c r="R9023"/>
    </row>
    <row r="9024" spans="15:18" x14ac:dyDescent="0.25">
      <c r="O9024"/>
      <c r="P9024" s="29"/>
      <c r="R9024"/>
    </row>
    <row r="9025" spans="15:18" x14ac:dyDescent="0.25">
      <c r="O9025"/>
      <c r="P9025" s="29"/>
      <c r="R9025"/>
    </row>
    <row r="9026" spans="15:18" x14ac:dyDescent="0.25">
      <c r="O9026"/>
      <c r="P9026" s="29"/>
      <c r="R9026"/>
    </row>
    <row r="9027" spans="15:18" x14ac:dyDescent="0.25">
      <c r="O9027"/>
      <c r="P9027" s="29"/>
      <c r="R9027"/>
    </row>
    <row r="9028" spans="15:18" x14ac:dyDescent="0.25">
      <c r="O9028"/>
      <c r="P9028" s="29"/>
      <c r="R9028"/>
    </row>
    <row r="9029" spans="15:18" x14ac:dyDescent="0.25">
      <c r="O9029"/>
      <c r="P9029" s="29"/>
      <c r="R9029"/>
    </row>
    <row r="9030" spans="15:18" x14ac:dyDescent="0.25">
      <c r="O9030"/>
      <c r="P9030" s="29"/>
      <c r="R9030"/>
    </row>
    <row r="9031" spans="15:18" x14ac:dyDescent="0.25">
      <c r="O9031"/>
      <c r="P9031" s="29"/>
      <c r="R9031"/>
    </row>
    <row r="9032" spans="15:18" x14ac:dyDescent="0.25">
      <c r="O9032"/>
      <c r="P9032" s="29"/>
      <c r="R9032"/>
    </row>
    <row r="9033" spans="15:18" x14ac:dyDescent="0.25">
      <c r="O9033"/>
      <c r="P9033" s="29"/>
      <c r="R9033"/>
    </row>
    <row r="9034" spans="15:18" x14ac:dyDescent="0.25">
      <c r="O9034"/>
      <c r="P9034" s="29"/>
      <c r="R9034"/>
    </row>
    <row r="9035" spans="15:18" x14ac:dyDescent="0.25">
      <c r="O9035"/>
      <c r="P9035" s="29"/>
      <c r="R9035"/>
    </row>
    <row r="9036" spans="15:18" x14ac:dyDescent="0.25">
      <c r="O9036"/>
      <c r="P9036" s="29"/>
      <c r="R9036"/>
    </row>
    <row r="9037" spans="15:18" x14ac:dyDescent="0.25">
      <c r="O9037"/>
      <c r="P9037" s="29"/>
      <c r="R9037"/>
    </row>
    <row r="9038" spans="15:18" x14ac:dyDescent="0.25">
      <c r="O9038"/>
      <c r="P9038" s="29"/>
      <c r="R9038"/>
    </row>
    <row r="9039" spans="15:18" x14ac:dyDescent="0.25">
      <c r="O9039"/>
      <c r="P9039" s="29"/>
      <c r="R9039"/>
    </row>
    <row r="9040" spans="15:18" x14ac:dyDescent="0.25">
      <c r="O9040"/>
      <c r="P9040" s="29"/>
      <c r="R9040"/>
    </row>
    <row r="9041" spans="15:18" x14ac:dyDescent="0.25">
      <c r="O9041"/>
      <c r="P9041" s="29"/>
      <c r="R9041"/>
    </row>
    <row r="9042" spans="15:18" x14ac:dyDescent="0.25">
      <c r="O9042"/>
      <c r="P9042" s="29"/>
      <c r="R9042"/>
    </row>
    <row r="9043" spans="15:18" x14ac:dyDescent="0.25">
      <c r="O9043"/>
      <c r="P9043" s="29"/>
      <c r="R9043"/>
    </row>
    <row r="9044" spans="15:18" x14ac:dyDescent="0.25">
      <c r="O9044"/>
      <c r="P9044" s="29"/>
      <c r="R9044"/>
    </row>
    <row r="9045" spans="15:18" x14ac:dyDescent="0.25">
      <c r="O9045"/>
      <c r="P9045" s="29"/>
      <c r="R9045"/>
    </row>
    <row r="9046" spans="15:18" x14ac:dyDescent="0.25">
      <c r="O9046"/>
      <c r="P9046" s="29"/>
      <c r="R9046"/>
    </row>
    <row r="9047" spans="15:18" x14ac:dyDescent="0.25">
      <c r="O9047"/>
      <c r="P9047" s="29"/>
      <c r="R9047"/>
    </row>
    <row r="9048" spans="15:18" x14ac:dyDescent="0.25">
      <c r="O9048"/>
      <c r="P9048" s="29"/>
      <c r="R9048"/>
    </row>
    <row r="9049" spans="15:18" x14ac:dyDescent="0.25">
      <c r="O9049"/>
      <c r="P9049" s="29"/>
      <c r="R9049"/>
    </row>
    <row r="9050" spans="15:18" x14ac:dyDescent="0.25">
      <c r="O9050"/>
      <c r="P9050" s="29"/>
      <c r="R9050"/>
    </row>
    <row r="9051" spans="15:18" x14ac:dyDescent="0.25">
      <c r="O9051"/>
      <c r="P9051" s="29"/>
      <c r="R9051"/>
    </row>
    <row r="9052" spans="15:18" x14ac:dyDescent="0.25">
      <c r="O9052"/>
      <c r="P9052" s="29"/>
      <c r="R9052"/>
    </row>
    <row r="9053" spans="15:18" x14ac:dyDescent="0.25">
      <c r="O9053"/>
      <c r="P9053" s="29"/>
      <c r="R9053"/>
    </row>
    <row r="9054" spans="15:18" x14ac:dyDescent="0.25">
      <c r="O9054"/>
      <c r="P9054" s="29"/>
      <c r="R9054"/>
    </row>
    <row r="9055" spans="15:18" x14ac:dyDescent="0.25">
      <c r="O9055"/>
      <c r="P9055" s="29"/>
      <c r="R9055"/>
    </row>
    <row r="9056" spans="15:18" x14ac:dyDescent="0.25">
      <c r="O9056"/>
      <c r="P9056" s="29"/>
      <c r="R9056"/>
    </row>
    <row r="9057" spans="15:18" x14ac:dyDescent="0.25">
      <c r="O9057"/>
      <c r="P9057" s="29"/>
      <c r="R9057"/>
    </row>
    <row r="9058" spans="15:18" x14ac:dyDescent="0.25">
      <c r="O9058"/>
      <c r="P9058" s="29"/>
      <c r="R9058"/>
    </row>
    <row r="9059" spans="15:18" x14ac:dyDescent="0.25">
      <c r="O9059"/>
      <c r="P9059" s="29"/>
      <c r="R9059"/>
    </row>
    <row r="9060" spans="15:18" x14ac:dyDescent="0.25">
      <c r="O9060"/>
      <c r="P9060" s="29"/>
      <c r="R9060"/>
    </row>
    <row r="9061" spans="15:18" x14ac:dyDescent="0.25">
      <c r="O9061"/>
      <c r="P9061" s="29"/>
      <c r="R9061"/>
    </row>
    <row r="9062" spans="15:18" x14ac:dyDescent="0.25">
      <c r="O9062"/>
      <c r="P9062" s="29"/>
      <c r="R9062"/>
    </row>
    <row r="9063" spans="15:18" x14ac:dyDescent="0.25">
      <c r="O9063"/>
      <c r="P9063" s="29"/>
      <c r="R9063"/>
    </row>
    <row r="9064" spans="15:18" x14ac:dyDescent="0.25">
      <c r="O9064"/>
      <c r="P9064" s="29"/>
      <c r="R9064"/>
    </row>
    <row r="9065" spans="15:18" x14ac:dyDescent="0.25">
      <c r="O9065"/>
      <c r="P9065" s="29"/>
      <c r="R9065"/>
    </row>
    <row r="9066" spans="15:18" x14ac:dyDescent="0.25">
      <c r="O9066"/>
      <c r="P9066" s="29"/>
      <c r="R9066"/>
    </row>
    <row r="9067" spans="15:18" x14ac:dyDescent="0.25">
      <c r="O9067"/>
      <c r="P9067" s="29"/>
      <c r="R9067"/>
    </row>
    <row r="9068" spans="15:18" x14ac:dyDescent="0.25">
      <c r="O9068"/>
      <c r="P9068" s="29"/>
      <c r="R9068"/>
    </row>
    <row r="9069" spans="15:18" x14ac:dyDescent="0.25">
      <c r="O9069"/>
      <c r="P9069" s="29"/>
      <c r="R9069"/>
    </row>
    <row r="9070" spans="15:18" x14ac:dyDescent="0.25">
      <c r="O9070"/>
      <c r="P9070" s="29"/>
      <c r="R9070"/>
    </row>
    <row r="9071" spans="15:18" x14ac:dyDescent="0.25">
      <c r="O9071"/>
      <c r="P9071" s="29"/>
      <c r="R9071"/>
    </row>
    <row r="9072" spans="15:18" x14ac:dyDescent="0.25">
      <c r="O9072"/>
      <c r="P9072" s="29"/>
      <c r="R9072"/>
    </row>
    <row r="9073" spans="15:18" x14ac:dyDescent="0.25">
      <c r="O9073"/>
      <c r="P9073" s="29"/>
      <c r="R9073"/>
    </row>
    <row r="9074" spans="15:18" x14ac:dyDescent="0.25">
      <c r="O9074"/>
      <c r="P9074" s="29"/>
      <c r="R9074"/>
    </row>
    <row r="9075" spans="15:18" x14ac:dyDescent="0.25">
      <c r="O9075"/>
      <c r="P9075" s="29"/>
      <c r="R9075"/>
    </row>
    <row r="9076" spans="15:18" x14ac:dyDescent="0.25">
      <c r="O9076"/>
      <c r="P9076" s="29"/>
      <c r="R9076"/>
    </row>
    <row r="9077" spans="15:18" x14ac:dyDescent="0.25">
      <c r="O9077"/>
      <c r="P9077" s="29"/>
      <c r="R9077"/>
    </row>
    <row r="9078" spans="15:18" x14ac:dyDescent="0.25">
      <c r="O9078"/>
      <c r="P9078" s="29"/>
      <c r="R9078"/>
    </row>
    <row r="9079" spans="15:18" x14ac:dyDescent="0.25">
      <c r="O9079"/>
      <c r="P9079" s="29"/>
      <c r="R9079"/>
    </row>
    <row r="9080" spans="15:18" x14ac:dyDescent="0.25">
      <c r="O9080"/>
      <c r="P9080" s="29"/>
      <c r="R9080"/>
    </row>
    <row r="9081" spans="15:18" x14ac:dyDescent="0.25">
      <c r="O9081"/>
      <c r="P9081" s="29"/>
      <c r="R9081"/>
    </row>
    <row r="9082" spans="15:18" x14ac:dyDescent="0.25">
      <c r="O9082"/>
      <c r="P9082" s="29"/>
      <c r="R9082"/>
    </row>
    <row r="9083" spans="15:18" x14ac:dyDescent="0.25">
      <c r="O9083"/>
      <c r="P9083" s="29"/>
      <c r="R9083"/>
    </row>
    <row r="9084" spans="15:18" x14ac:dyDescent="0.25">
      <c r="O9084"/>
      <c r="P9084" s="29"/>
      <c r="R9084"/>
    </row>
    <row r="9085" spans="15:18" x14ac:dyDescent="0.25">
      <c r="O9085"/>
      <c r="P9085" s="29"/>
      <c r="R9085"/>
    </row>
    <row r="9086" spans="15:18" x14ac:dyDescent="0.25">
      <c r="O9086"/>
      <c r="P9086" s="29"/>
      <c r="R9086"/>
    </row>
    <row r="9087" spans="15:18" x14ac:dyDescent="0.25">
      <c r="O9087"/>
      <c r="P9087" s="29"/>
      <c r="R9087"/>
    </row>
    <row r="9088" spans="15:18" x14ac:dyDescent="0.25">
      <c r="O9088"/>
      <c r="P9088" s="29"/>
      <c r="R9088"/>
    </row>
    <row r="9089" spans="15:18" x14ac:dyDescent="0.25">
      <c r="O9089"/>
      <c r="P9089" s="29"/>
      <c r="R9089"/>
    </row>
    <row r="9090" spans="15:18" x14ac:dyDescent="0.25">
      <c r="O9090"/>
      <c r="P9090" s="29"/>
      <c r="R9090"/>
    </row>
    <row r="9091" spans="15:18" x14ac:dyDescent="0.25">
      <c r="O9091"/>
      <c r="P9091" s="29"/>
      <c r="R9091"/>
    </row>
    <row r="9092" spans="15:18" x14ac:dyDescent="0.25">
      <c r="O9092"/>
      <c r="P9092" s="29"/>
      <c r="R9092"/>
    </row>
    <row r="9093" spans="15:18" x14ac:dyDescent="0.25">
      <c r="O9093"/>
      <c r="P9093" s="29"/>
      <c r="R9093"/>
    </row>
    <row r="9094" spans="15:18" x14ac:dyDescent="0.25">
      <c r="O9094"/>
      <c r="P9094" s="29"/>
      <c r="R9094"/>
    </row>
    <row r="9095" spans="15:18" x14ac:dyDescent="0.25">
      <c r="O9095"/>
      <c r="P9095" s="29"/>
      <c r="R9095"/>
    </row>
    <row r="9096" spans="15:18" x14ac:dyDescent="0.25">
      <c r="O9096"/>
      <c r="P9096" s="29"/>
      <c r="R9096"/>
    </row>
    <row r="9097" spans="15:18" x14ac:dyDescent="0.25">
      <c r="O9097"/>
      <c r="P9097" s="29"/>
      <c r="R9097"/>
    </row>
    <row r="9098" spans="15:18" x14ac:dyDescent="0.25">
      <c r="O9098"/>
      <c r="P9098" s="29"/>
      <c r="R9098"/>
    </row>
    <row r="9099" spans="15:18" x14ac:dyDescent="0.25">
      <c r="O9099"/>
      <c r="P9099" s="29"/>
      <c r="R9099"/>
    </row>
    <row r="9100" spans="15:18" x14ac:dyDescent="0.25">
      <c r="O9100"/>
      <c r="P9100" s="29"/>
      <c r="R9100"/>
    </row>
    <row r="9101" spans="15:18" x14ac:dyDescent="0.25">
      <c r="O9101"/>
      <c r="P9101" s="29"/>
      <c r="R9101"/>
    </row>
    <row r="9102" spans="15:18" x14ac:dyDescent="0.25">
      <c r="O9102"/>
      <c r="P9102" s="29"/>
      <c r="R9102"/>
    </row>
    <row r="9103" spans="15:18" x14ac:dyDescent="0.25">
      <c r="O9103"/>
      <c r="P9103" s="29"/>
      <c r="R9103"/>
    </row>
    <row r="9104" spans="15:18" x14ac:dyDescent="0.25">
      <c r="O9104"/>
      <c r="P9104" s="29"/>
      <c r="R9104"/>
    </row>
    <row r="9105" spans="15:18" x14ac:dyDescent="0.25">
      <c r="O9105"/>
      <c r="P9105" s="29"/>
      <c r="R9105"/>
    </row>
    <row r="9106" spans="15:18" x14ac:dyDescent="0.25">
      <c r="O9106"/>
      <c r="P9106" s="29"/>
      <c r="R9106"/>
    </row>
    <row r="9107" spans="15:18" x14ac:dyDescent="0.25">
      <c r="O9107"/>
      <c r="P9107" s="29"/>
      <c r="R9107"/>
    </row>
    <row r="9108" spans="15:18" x14ac:dyDescent="0.25">
      <c r="O9108"/>
      <c r="P9108" s="29"/>
      <c r="R9108"/>
    </row>
    <row r="9109" spans="15:18" x14ac:dyDescent="0.25">
      <c r="O9109"/>
      <c r="P9109" s="29"/>
      <c r="R9109"/>
    </row>
    <row r="9110" spans="15:18" x14ac:dyDescent="0.25">
      <c r="O9110"/>
      <c r="P9110" s="29"/>
      <c r="R9110"/>
    </row>
    <row r="9111" spans="15:18" x14ac:dyDescent="0.25">
      <c r="O9111"/>
      <c r="P9111" s="29"/>
      <c r="R9111"/>
    </row>
    <row r="9112" spans="15:18" x14ac:dyDescent="0.25">
      <c r="O9112"/>
      <c r="P9112" s="29"/>
      <c r="R9112"/>
    </row>
    <row r="9113" spans="15:18" x14ac:dyDescent="0.25">
      <c r="O9113"/>
      <c r="P9113" s="29"/>
      <c r="R9113"/>
    </row>
    <row r="9114" spans="15:18" x14ac:dyDescent="0.25">
      <c r="O9114"/>
      <c r="P9114" s="29"/>
      <c r="R9114"/>
    </row>
    <row r="9115" spans="15:18" x14ac:dyDescent="0.25">
      <c r="O9115"/>
      <c r="P9115" s="29"/>
      <c r="R9115"/>
    </row>
    <row r="9116" spans="15:18" x14ac:dyDescent="0.25">
      <c r="O9116"/>
      <c r="P9116" s="29"/>
      <c r="R9116"/>
    </row>
    <row r="9117" spans="15:18" x14ac:dyDescent="0.25">
      <c r="O9117"/>
      <c r="P9117" s="29"/>
      <c r="R9117"/>
    </row>
    <row r="9118" spans="15:18" x14ac:dyDescent="0.25">
      <c r="O9118"/>
      <c r="P9118" s="29"/>
      <c r="R9118"/>
    </row>
    <row r="9119" spans="15:18" x14ac:dyDescent="0.25">
      <c r="O9119"/>
      <c r="P9119" s="29"/>
      <c r="R9119"/>
    </row>
    <row r="9120" spans="15:18" x14ac:dyDescent="0.25">
      <c r="O9120"/>
      <c r="P9120" s="29"/>
      <c r="R9120"/>
    </row>
    <row r="9121" spans="15:18" x14ac:dyDescent="0.25">
      <c r="O9121"/>
      <c r="P9121" s="29"/>
      <c r="R9121"/>
    </row>
    <row r="9122" spans="15:18" x14ac:dyDescent="0.25">
      <c r="O9122"/>
      <c r="P9122" s="29"/>
      <c r="R9122"/>
    </row>
    <row r="9123" spans="15:18" x14ac:dyDescent="0.25">
      <c r="O9123"/>
      <c r="P9123" s="29"/>
      <c r="R9123"/>
    </row>
    <row r="9124" spans="15:18" x14ac:dyDescent="0.25">
      <c r="O9124"/>
      <c r="P9124" s="29"/>
      <c r="R9124"/>
    </row>
    <row r="9125" spans="15:18" x14ac:dyDescent="0.25">
      <c r="O9125"/>
      <c r="P9125" s="29"/>
      <c r="R9125"/>
    </row>
    <row r="9126" spans="15:18" x14ac:dyDescent="0.25">
      <c r="O9126"/>
      <c r="P9126" s="29"/>
      <c r="R9126"/>
    </row>
    <row r="9127" spans="15:18" x14ac:dyDescent="0.25">
      <c r="O9127"/>
      <c r="P9127" s="29"/>
      <c r="R9127"/>
    </row>
    <row r="9128" spans="15:18" x14ac:dyDescent="0.25">
      <c r="O9128"/>
      <c r="P9128" s="29"/>
      <c r="R9128"/>
    </row>
    <row r="9129" spans="15:18" x14ac:dyDescent="0.25">
      <c r="O9129"/>
      <c r="P9129" s="29"/>
      <c r="R9129"/>
    </row>
    <row r="9130" spans="15:18" x14ac:dyDescent="0.25">
      <c r="O9130"/>
      <c r="P9130" s="29"/>
      <c r="R9130"/>
    </row>
    <row r="9131" spans="15:18" x14ac:dyDescent="0.25">
      <c r="O9131"/>
      <c r="P9131" s="29"/>
      <c r="R9131"/>
    </row>
    <row r="9132" spans="15:18" x14ac:dyDescent="0.25">
      <c r="O9132"/>
      <c r="P9132" s="29"/>
      <c r="R9132"/>
    </row>
    <row r="9133" spans="15:18" x14ac:dyDescent="0.25">
      <c r="O9133"/>
      <c r="P9133" s="29"/>
      <c r="R9133"/>
    </row>
    <row r="9134" spans="15:18" x14ac:dyDescent="0.25">
      <c r="O9134"/>
      <c r="P9134" s="29"/>
      <c r="R9134"/>
    </row>
    <row r="9135" spans="15:18" x14ac:dyDescent="0.25">
      <c r="O9135"/>
      <c r="P9135" s="29"/>
      <c r="R9135"/>
    </row>
    <row r="9136" spans="15:18" x14ac:dyDescent="0.25">
      <c r="O9136"/>
      <c r="P9136" s="29"/>
      <c r="R9136"/>
    </row>
    <row r="9137" spans="15:18" x14ac:dyDescent="0.25">
      <c r="O9137"/>
      <c r="P9137" s="29"/>
      <c r="R9137"/>
    </row>
    <row r="9138" spans="15:18" x14ac:dyDescent="0.25">
      <c r="O9138"/>
      <c r="P9138" s="29"/>
      <c r="R9138"/>
    </row>
    <row r="9139" spans="15:18" x14ac:dyDescent="0.25">
      <c r="O9139"/>
      <c r="P9139" s="29"/>
      <c r="R9139"/>
    </row>
    <row r="9140" spans="15:18" x14ac:dyDescent="0.25">
      <c r="O9140"/>
      <c r="P9140" s="29"/>
      <c r="R9140"/>
    </row>
    <row r="9141" spans="15:18" x14ac:dyDescent="0.25">
      <c r="O9141"/>
      <c r="P9141" s="29"/>
      <c r="R9141"/>
    </row>
    <row r="9142" spans="15:18" x14ac:dyDescent="0.25">
      <c r="O9142"/>
      <c r="P9142" s="29"/>
      <c r="R9142"/>
    </row>
    <row r="9143" spans="15:18" x14ac:dyDescent="0.25">
      <c r="O9143"/>
      <c r="P9143" s="29"/>
      <c r="R9143"/>
    </row>
    <row r="9144" spans="15:18" x14ac:dyDescent="0.25">
      <c r="O9144"/>
      <c r="P9144" s="29"/>
      <c r="R9144"/>
    </row>
    <row r="9145" spans="15:18" x14ac:dyDescent="0.25">
      <c r="O9145"/>
      <c r="P9145" s="29"/>
      <c r="R9145"/>
    </row>
    <row r="9146" spans="15:18" x14ac:dyDescent="0.25">
      <c r="O9146"/>
      <c r="P9146" s="29"/>
      <c r="R9146"/>
    </row>
    <row r="9147" spans="15:18" x14ac:dyDescent="0.25">
      <c r="O9147"/>
      <c r="P9147" s="29"/>
      <c r="R9147"/>
    </row>
    <row r="9148" spans="15:18" x14ac:dyDescent="0.25">
      <c r="O9148"/>
      <c r="P9148" s="29"/>
      <c r="R9148"/>
    </row>
    <row r="9149" spans="15:18" x14ac:dyDescent="0.25">
      <c r="O9149"/>
      <c r="P9149" s="29"/>
      <c r="R9149"/>
    </row>
    <row r="9150" spans="15:18" x14ac:dyDescent="0.25">
      <c r="O9150"/>
      <c r="P9150" s="29"/>
      <c r="R9150"/>
    </row>
    <row r="9151" spans="15:18" x14ac:dyDescent="0.25">
      <c r="O9151"/>
      <c r="P9151" s="29"/>
      <c r="R9151"/>
    </row>
    <row r="9152" spans="15:18" x14ac:dyDescent="0.25">
      <c r="O9152"/>
      <c r="P9152" s="29"/>
      <c r="R9152"/>
    </row>
    <row r="9153" spans="15:18" x14ac:dyDescent="0.25">
      <c r="O9153"/>
      <c r="P9153" s="29"/>
      <c r="R9153"/>
    </row>
    <row r="9154" spans="15:18" x14ac:dyDescent="0.25">
      <c r="O9154"/>
      <c r="P9154" s="29"/>
      <c r="R9154"/>
    </row>
    <row r="9155" spans="15:18" x14ac:dyDescent="0.25">
      <c r="O9155"/>
      <c r="P9155" s="29"/>
      <c r="R9155"/>
    </row>
    <row r="9156" spans="15:18" x14ac:dyDescent="0.25">
      <c r="O9156"/>
      <c r="P9156" s="29"/>
      <c r="R9156"/>
    </row>
    <row r="9157" spans="15:18" x14ac:dyDescent="0.25">
      <c r="O9157"/>
      <c r="P9157" s="29"/>
      <c r="R9157"/>
    </row>
    <row r="9158" spans="15:18" x14ac:dyDescent="0.25">
      <c r="O9158"/>
      <c r="P9158" s="29"/>
      <c r="R9158"/>
    </row>
    <row r="9159" spans="15:18" x14ac:dyDescent="0.25">
      <c r="O9159"/>
      <c r="P9159" s="29"/>
      <c r="R9159"/>
    </row>
    <row r="9160" spans="15:18" x14ac:dyDescent="0.25">
      <c r="O9160"/>
      <c r="P9160" s="29"/>
      <c r="R9160"/>
    </row>
    <row r="9161" spans="15:18" x14ac:dyDescent="0.25">
      <c r="O9161"/>
      <c r="P9161" s="29"/>
      <c r="R9161"/>
    </row>
    <row r="9162" spans="15:18" x14ac:dyDescent="0.25">
      <c r="O9162"/>
      <c r="P9162" s="29"/>
      <c r="R9162"/>
    </row>
    <row r="9163" spans="15:18" x14ac:dyDescent="0.25">
      <c r="O9163"/>
      <c r="P9163" s="29"/>
      <c r="R9163"/>
    </row>
    <row r="9164" spans="15:18" x14ac:dyDescent="0.25">
      <c r="O9164"/>
      <c r="P9164" s="29"/>
      <c r="R9164"/>
    </row>
    <row r="9165" spans="15:18" x14ac:dyDescent="0.25">
      <c r="O9165"/>
      <c r="P9165" s="29"/>
      <c r="R9165"/>
    </row>
    <row r="9166" spans="15:18" x14ac:dyDescent="0.25">
      <c r="O9166"/>
      <c r="P9166" s="29"/>
      <c r="R9166"/>
    </row>
    <row r="9167" spans="15:18" x14ac:dyDescent="0.25">
      <c r="O9167"/>
      <c r="P9167" s="29"/>
      <c r="R9167"/>
    </row>
    <row r="9168" spans="15:18" x14ac:dyDescent="0.25">
      <c r="O9168"/>
      <c r="P9168" s="29"/>
      <c r="R9168"/>
    </row>
    <row r="9169" spans="15:18" x14ac:dyDescent="0.25">
      <c r="O9169"/>
      <c r="P9169" s="29"/>
      <c r="R9169"/>
    </row>
    <row r="9170" spans="15:18" x14ac:dyDescent="0.25">
      <c r="O9170"/>
      <c r="P9170" s="29"/>
      <c r="R9170"/>
    </row>
    <row r="9171" spans="15:18" x14ac:dyDescent="0.25">
      <c r="O9171"/>
      <c r="P9171" s="29"/>
      <c r="R9171"/>
    </row>
    <row r="9172" spans="15:18" x14ac:dyDescent="0.25">
      <c r="O9172"/>
      <c r="P9172" s="29"/>
      <c r="R9172"/>
    </row>
    <row r="9173" spans="15:18" x14ac:dyDescent="0.25">
      <c r="O9173"/>
      <c r="P9173" s="29"/>
      <c r="R9173"/>
    </row>
    <row r="9174" spans="15:18" x14ac:dyDescent="0.25">
      <c r="O9174"/>
      <c r="P9174" s="29"/>
      <c r="R9174"/>
    </row>
    <row r="9175" spans="15:18" x14ac:dyDescent="0.25">
      <c r="O9175"/>
      <c r="P9175" s="29"/>
      <c r="R9175"/>
    </row>
    <row r="9176" spans="15:18" x14ac:dyDescent="0.25">
      <c r="O9176"/>
      <c r="P9176" s="29"/>
      <c r="R9176"/>
    </row>
    <row r="9177" spans="15:18" x14ac:dyDescent="0.25">
      <c r="O9177"/>
      <c r="P9177" s="29"/>
      <c r="R9177"/>
    </row>
    <row r="9178" spans="15:18" x14ac:dyDescent="0.25">
      <c r="O9178"/>
      <c r="P9178" s="29"/>
      <c r="R9178"/>
    </row>
    <row r="9179" spans="15:18" x14ac:dyDescent="0.25">
      <c r="O9179"/>
      <c r="P9179" s="29"/>
      <c r="R9179"/>
    </row>
    <row r="9180" spans="15:18" x14ac:dyDescent="0.25">
      <c r="O9180"/>
      <c r="P9180" s="29"/>
      <c r="R9180"/>
    </row>
    <row r="9181" spans="15:18" x14ac:dyDescent="0.25">
      <c r="O9181"/>
      <c r="P9181" s="29"/>
      <c r="R9181"/>
    </row>
    <row r="9182" spans="15:18" x14ac:dyDescent="0.25">
      <c r="O9182"/>
      <c r="P9182" s="29"/>
      <c r="R9182"/>
    </row>
    <row r="9183" spans="15:18" x14ac:dyDescent="0.25">
      <c r="O9183"/>
      <c r="P9183" s="29"/>
      <c r="R9183"/>
    </row>
    <row r="9184" spans="15:18" x14ac:dyDescent="0.25">
      <c r="O9184"/>
      <c r="P9184" s="29"/>
      <c r="R9184"/>
    </row>
    <row r="9185" spans="15:18" x14ac:dyDescent="0.25">
      <c r="O9185"/>
      <c r="P9185" s="29"/>
      <c r="R9185"/>
    </row>
    <row r="9186" spans="15:18" x14ac:dyDescent="0.25">
      <c r="O9186"/>
      <c r="P9186" s="29"/>
      <c r="R9186"/>
    </row>
    <row r="9187" spans="15:18" x14ac:dyDescent="0.25">
      <c r="O9187"/>
      <c r="P9187" s="29"/>
      <c r="R9187"/>
    </row>
    <row r="9188" spans="15:18" x14ac:dyDescent="0.25">
      <c r="O9188"/>
      <c r="P9188" s="29"/>
      <c r="R9188"/>
    </row>
    <row r="9189" spans="15:18" x14ac:dyDescent="0.25">
      <c r="O9189"/>
      <c r="P9189" s="29"/>
      <c r="R9189"/>
    </row>
    <row r="9190" spans="15:18" x14ac:dyDescent="0.25">
      <c r="O9190"/>
      <c r="P9190" s="29"/>
      <c r="R9190"/>
    </row>
    <row r="9191" spans="15:18" x14ac:dyDescent="0.25">
      <c r="O9191"/>
      <c r="P9191" s="29"/>
      <c r="R9191"/>
    </row>
    <row r="9192" spans="15:18" x14ac:dyDescent="0.25">
      <c r="O9192"/>
      <c r="P9192" s="29"/>
      <c r="R9192"/>
    </row>
    <row r="9193" spans="15:18" x14ac:dyDescent="0.25">
      <c r="O9193"/>
      <c r="P9193" s="29"/>
      <c r="R9193"/>
    </row>
    <row r="9194" spans="15:18" x14ac:dyDescent="0.25">
      <c r="O9194"/>
      <c r="P9194" s="29"/>
      <c r="R9194"/>
    </row>
    <row r="9195" spans="15:18" x14ac:dyDescent="0.25">
      <c r="O9195"/>
      <c r="P9195" s="29"/>
      <c r="R9195"/>
    </row>
    <row r="9196" spans="15:18" x14ac:dyDescent="0.25">
      <c r="O9196"/>
      <c r="P9196" s="29"/>
      <c r="R9196"/>
    </row>
    <row r="9197" spans="15:18" x14ac:dyDescent="0.25">
      <c r="O9197"/>
      <c r="P9197" s="29"/>
      <c r="R9197"/>
    </row>
    <row r="9198" spans="15:18" x14ac:dyDescent="0.25">
      <c r="O9198"/>
      <c r="P9198" s="29"/>
      <c r="R9198"/>
    </row>
    <row r="9199" spans="15:18" x14ac:dyDescent="0.25">
      <c r="O9199"/>
      <c r="P9199" s="29"/>
      <c r="R9199"/>
    </row>
    <row r="9200" spans="15:18" x14ac:dyDescent="0.25">
      <c r="O9200"/>
      <c r="P9200" s="29"/>
      <c r="R9200"/>
    </row>
    <row r="9201" spans="15:18" x14ac:dyDescent="0.25">
      <c r="O9201"/>
      <c r="P9201" s="29"/>
      <c r="R9201"/>
    </row>
    <row r="9202" spans="15:18" x14ac:dyDescent="0.25">
      <c r="O9202"/>
      <c r="P9202" s="29"/>
      <c r="R9202"/>
    </row>
    <row r="9203" spans="15:18" x14ac:dyDescent="0.25">
      <c r="O9203"/>
      <c r="P9203" s="29"/>
      <c r="R9203"/>
    </row>
    <row r="9204" spans="15:18" x14ac:dyDescent="0.25">
      <c r="O9204"/>
      <c r="P9204" s="29"/>
      <c r="R9204"/>
    </row>
    <row r="9205" spans="15:18" x14ac:dyDescent="0.25">
      <c r="O9205"/>
      <c r="P9205" s="29"/>
      <c r="R9205"/>
    </row>
    <row r="9206" spans="15:18" x14ac:dyDescent="0.25">
      <c r="O9206"/>
      <c r="P9206" s="29"/>
      <c r="R9206"/>
    </row>
    <row r="9207" spans="15:18" x14ac:dyDescent="0.25">
      <c r="O9207"/>
      <c r="P9207" s="29"/>
      <c r="R9207"/>
    </row>
    <row r="9208" spans="15:18" x14ac:dyDescent="0.25">
      <c r="O9208"/>
      <c r="P9208" s="29"/>
      <c r="R9208"/>
    </row>
    <row r="9209" spans="15:18" x14ac:dyDescent="0.25">
      <c r="O9209"/>
      <c r="P9209" s="29"/>
      <c r="R9209"/>
    </row>
    <row r="9210" spans="15:18" x14ac:dyDescent="0.25">
      <c r="O9210"/>
      <c r="P9210" s="29"/>
      <c r="R9210"/>
    </row>
    <row r="9211" spans="15:18" x14ac:dyDescent="0.25">
      <c r="O9211"/>
      <c r="P9211" s="29"/>
      <c r="R9211"/>
    </row>
    <row r="9212" spans="15:18" x14ac:dyDescent="0.25">
      <c r="O9212"/>
      <c r="P9212" s="29"/>
      <c r="R9212"/>
    </row>
    <row r="9213" spans="15:18" x14ac:dyDescent="0.25">
      <c r="O9213"/>
      <c r="P9213" s="29"/>
      <c r="R9213"/>
    </row>
    <row r="9214" spans="15:18" x14ac:dyDescent="0.25">
      <c r="O9214"/>
      <c r="P9214" s="29"/>
      <c r="R9214"/>
    </row>
    <row r="9215" spans="15:18" x14ac:dyDescent="0.25">
      <c r="O9215"/>
      <c r="P9215" s="29"/>
      <c r="R9215"/>
    </row>
    <row r="9216" spans="15:18" x14ac:dyDescent="0.25">
      <c r="O9216"/>
      <c r="P9216" s="29"/>
      <c r="R9216"/>
    </row>
    <row r="9217" spans="15:18" x14ac:dyDescent="0.25">
      <c r="O9217"/>
      <c r="P9217" s="29"/>
      <c r="R9217"/>
    </row>
    <row r="9218" spans="15:18" x14ac:dyDescent="0.25">
      <c r="O9218"/>
      <c r="P9218" s="29"/>
      <c r="R9218"/>
    </row>
    <row r="9219" spans="15:18" x14ac:dyDescent="0.25">
      <c r="O9219"/>
      <c r="P9219" s="29"/>
      <c r="R9219"/>
    </row>
    <row r="9220" spans="15:18" x14ac:dyDescent="0.25">
      <c r="O9220"/>
      <c r="P9220" s="29"/>
      <c r="R9220"/>
    </row>
    <row r="9221" spans="15:18" x14ac:dyDescent="0.25">
      <c r="O9221"/>
      <c r="P9221" s="29"/>
      <c r="R9221"/>
    </row>
    <row r="9222" spans="15:18" x14ac:dyDescent="0.25">
      <c r="O9222"/>
      <c r="P9222" s="29"/>
      <c r="R9222"/>
    </row>
    <row r="9223" spans="15:18" x14ac:dyDescent="0.25">
      <c r="O9223"/>
      <c r="P9223" s="29"/>
      <c r="R9223"/>
    </row>
    <row r="9224" spans="15:18" x14ac:dyDescent="0.25">
      <c r="O9224"/>
      <c r="P9224" s="29"/>
      <c r="R9224"/>
    </row>
    <row r="9225" spans="15:18" x14ac:dyDescent="0.25">
      <c r="O9225"/>
      <c r="P9225" s="29"/>
      <c r="R9225"/>
    </row>
    <row r="9226" spans="15:18" x14ac:dyDescent="0.25">
      <c r="O9226"/>
      <c r="P9226" s="29"/>
      <c r="R9226"/>
    </row>
    <row r="9227" spans="15:18" x14ac:dyDescent="0.25">
      <c r="O9227"/>
      <c r="P9227" s="29"/>
      <c r="R9227"/>
    </row>
    <row r="9228" spans="15:18" x14ac:dyDescent="0.25">
      <c r="O9228"/>
      <c r="P9228" s="29"/>
      <c r="R9228"/>
    </row>
    <row r="9229" spans="15:18" x14ac:dyDescent="0.25">
      <c r="O9229"/>
      <c r="P9229" s="29"/>
      <c r="R9229"/>
    </row>
    <row r="9230" spans="15:18" x14ac:dyDescent="0.25">
      <c r="O9230"/>
      <c r="P9230" s="29"/>
      <c r="R9230"/>
    </row>
    <row r="9231" spans="15:18" x14ac:dyDescent="0.25">
      <c r="O9231"/>
      <c r="P9231" s="29"/>
      <c r="R9231"/>
    </row>
    <row r="9232" spans="15:18" x14ac:dyDescent="0.25">
      <c r="O9232"/>
      <c r="P9232" s="29"/>
      <c r="R9232"/>
    </row>
    <row r="9233" spans="15:18" x14ac:dyDescent="0.25">
      <c r="O9233"/>
      <c r="P9233" s="29"/>
      <c r="R9233"/>
    </row>
    <row r="9234" spans="15:18" x14ac:dyDescent="0.25">
      <c r="O9234"/>
      <c r="P9234" s="29"/>
      <c r="R9234"/>
    </row>
    <row r="9235" spans="15:18" x14ac:dyDescent="0.25">
      <c r="O9235"/>
      <c r="P9235" s="29"/>
      <c r="R9235"/>
    </row>
    <row r="9236" spans="15:18" x14ac:dyDescent="0.25">
      <c r="O9236"/>
      <c r="P9236" s="29"/>
      <c r="R9236"/>
    </row>
    <row r="9237" spans="15:18" x14ac:dyDescent="0.25">
      <c r="O9237"/>
      <c r="P9237" s="29"/>
      <c r="R9237"/>
    </row>
    <row r="9238" spans="15:18" x14ac:dyDescent="0.25">
      <c r="O9238"/>
      <c r="P9238" s="29"/>
      <c r="R9238"/>
    </row>
    <row r="9239" spans="15:18" x14ac:dyDescent="0.25">
      <c r="O9239"/>
      <c r="P9239" s="29"/>
      <c r="R9239"/>
    </row>
    <row r="9240" spans="15:18" x14ac:dyDescent="0.25">
      <c r="O9240"/>
      <c r="P9240" s="29"/>
      <c r="R9240"/>
    </row>
    <row r="9241" spans="15:18" x14ac:dyDescent="0.25">
      <c r="O9241"/>
      <c r="P9241" s="29"/>
      <c r="R9241"/>
    </row>
    <row r="9242" spans="15:18" x14ac:dyDescent="0.25">
      <c r="O9242"/>
      <c r="P9242" s="29"/>
      <c r="R9242"/>
    </row>
    <row r="9243" spans="15:18" x14ac:dyDescent="0.25">
      <c r="O9243"/>
      <c r="P9243" s="29"/>
      <c r="R9243"/>
    </row>
    <row r="9244" spans="15:18" x14ac:dyDescent="0.25">
      <c r="O9244"/>
      <c r="P9244" s="29"/>
      <c r="R9244"/>
    </row>
    <row r="9245" spans="15:18" x14ac:dyDescent="0.25">
      <c r="O9245"/>
      <c r="P9245" s="29"/>
      <c r="R9245"/>
    </row>
    <row r="9246" spans="15:18" x14ac:dyDescent="0.25">
      <c r="O9246"/>
      <c r="P9246" s="29"/>
      <c r="R9246"/>
    </row>
    <row r="9247" spans="15:18" x14ac:dyDescent="0.25">
      <c r="O9247"/>
      <c r="P9247" s="29"/>
      <c r="R9247"/>
    </row>
    <row r="9248" spans="15:18" x14ac:dyDescent="0.25">
      <c r="O9248"/>
      <c r="P9248" s="29"/>
      <c r="R9248"/>
    </row>
    <row r="9249" spans="15:18" x14ac:dyDescent="0.25">
      <c r="O9249"/>
      <c r="P9249" s="29"/>
      <c r="R9249"/>
    </row>
    <row r="9250" spans="15:18" x14ac:dyDescent="0.25">
      <c r="O9250"/>
      <c r="P9250" s="29"/>
      <c r="R9250"/>
    </row>
    <row r="9251" spans="15:18" x14ac:dyDescent="0.25">
      <c r="O9251"/>
      <c r="P9251" s="29"/>
      <c r="R9251"/>
    </row>
    <row r="9252" spans="15:18" x14ac:dyDescent="0.25">
      <c r="O9252"/>
      <c r="P9252" s="29"/>
      <c r="R9252"/>
    </row>
    <row r="9253" spans="15:18" x14ac:dyDescent="0.25">
      <c r="O9253"/>
      <c r="P9253" s="29"/>
      <c r="R9253"/>
    </row>
    <row r="9254" spans="15:18" x14ac:dyDescent="0.25">
      <c r="O9254"/>
      <c r="P9254" s="29"/>
      <c r="R9254"/>
    </row>
    <row r="9255" spans="15:18" x14ac:dyDescent="0.25">
      <c r="O9255"/>
      <c r="P9255" s="29"/>
      <c r="R9255"/>
    </row>
    <row r="9256" spans="15:18" x14ac:dyDescent="0.25">
      <c r="O9256"/>
      <c r="P9256" s="29"/>
      <c r="R9256"/>
    </row>
    <row r="9257" spans="15:18" x14ac:dyDescent="0.25">
      <c r="O9257"/>
      <c r="P9257" s="29"/>
      <c r="R9257"/>
    </row>
    <row r="9258" spans="15:18" x14ac:dyDescent="0.25">
      <c r="O9258"/>
      <c r="P9258" s="29"/>
      <c r="R9258"/>
    </row>
    <row r="9259" spans="15:18" x14ac:dyDescent="0.25">
      <c r="O9259"/>
      <c r="P9259" s="29"/>
      <c r="R9259"/>
    </row>
    <row r="9260" spans="15:18" x14ac:dyDescent="0.25">
      <c r="O9260"/>
      <c r="P9260" s="29"/>
      <c r="R9260"/>
    </row>
    <row r="9261" spans="15:18" x14ac:dyDescent="0.25">
      <c r="O9261"/>
      <c r="P9261" s="29"/>
      <c r="R9261"/>
    </row>
    <row r="9262" spans="15:18" x14ac:dyDescent="0.25">
      <c r="O9262"/>
      <c r="P9262" s="29"/>
      <c r="R9262"/>
    </row>
    <row r="9263" spans="15:18" x14ac:dyDescent="0.25">
      <c r="O9263"/>
      <c r="P9263" s="29"/>
      <c r="R9263"/>
    </row>
    <row r="9264" spans="15:18" x14ac:dyDescent="0.25">
      <c r="O9264"/>
      <c r="P9264" s="29"/>
      <c r="R9264"/>
    </row>
    <row r="9265" spans="15:18" x14ac:dyDescent="0.25">
      <c r="O9265"/>
      <c r="P9265" s="29"/>
      <c r="R9265"/>
    </row>
    <row r="9266" spans="15:18" x14ac:dyDescent="0.25">
      <c r="O9266"/>
      <c r="P9266" s="29"/>
      <c r="R9266"/>
    </row>
    <row r="9267" spans="15:18" x14ac:dyDescent="0.25">
      <c r="O9267"/>
      <c r="P9267" s="29"/>
      <c r="R9267"/>
    </row>
    <row r="9268" spans="15:18" x14ac:dyDescent="0.25">
      <c r="O9268"/>
      <c r="P9268" s="29"/>
      <c r="R9268"/>
    </row>
    <row r="9269" spans="15:18" x14ac:dyDescent="0.25">
      <c r="O9269"/>
      <c r="P9269" s="29"/>
      <c r="R9269"/>
    </row>
    <row r="9270" spans="15:18" x14ac:dyDescent="0.25">
      <c r="O9270"/>
      <c r="P9270" s="29"/>
      <c r="R9270"/>
    </row>
    <row r="9271" spans="15:18" x14ac:dyDescent="0.25">
      <c r="O9271"/>
      <c r="P9271" s="29"/>
      <c r="R9271"/>
    </row>
    <row r="9272" spans="15:18" x14ac:dyDescent="0.25">
      <c r="O9272"/>
      <c r="P9272" s="29"/>
      <c r="R9272"/>
    </row>
    <row r="9273" spans="15:18" x14ac:dyDescent="0.25">
      <c r="O9273"/>
      <c r="P9273" s="29"/>
      <c r="R9273"/>
    </row>
    <row r="9274" spans="15:18" x14ac:dyDescent="0.25">
      <c r="O9274"/>
      <c r="P9274" s="29"/>
      <c r="R9274"/>
    </row>
    <row r="9275" spans="15:18" x14ac:dyDescent="0.25">
      <c r="O9275"/>
      <c r="P9275" s="29"/>
      <c r="R9275"/>
    </row>
    <row r="9276" spans="15:18" x14ac:dyDescent="0.25">
      <c r="O9276"/>
      <c r="P9276" s="29"/>
      <c r="R9276"/>
    </row>
    <row r="9277" spans="15:18" x14ac:dyDescent="0.25">
      <c r="O9277"/>
      <c r="P9277" s="29"/>
      <c r="R9277"/>
    </row>
    <row r="9278" spans="15:18" x14ac:dyDescent="0.25">
      <c r="O9278"/>
      <c r="P9278" s="29"/>
      <c r="R9278"/>
    </row>
    <row r="9279" spans="15:18" x14ac:dyDescent="0.25">
      <c r="O9279"/>
      <c r="P9279" s="29"/>
      <c r="R9279"/>
    </row>
    <row r="9280" spans="15:18" x14ac:dyDescent="0.25">
      <c r="O9280"/>
      <c r="P9280" s="29"/>
      <c r="R9280"/>
    </row>
    <row r="9281" spans="15:18" x14ac:dyDescent="0.25">
      <c r="O9281"/>
      <c r="P9281" s="29"/>
      <c r="R9281"/>
    </row>
    <row r="9282" spans="15:18" x14ac:dyDescent="0.25">
      <c r="O9282"/>
      <c r="P9282" s="29"/>
      <c r="R9282"/>
    </row>
    <row r="9283" spans="15:18" x14ac:dyDescent="0.25">
      <c r="O9283"/>
      <c r="P9283" s="29"/>
      <c r="R9283"/>
    </row>
    <row r="9284" spans="15:18" x14ac:dyDescent="0.25">
      <c r="O9284"/>
      <c r="P9284" s="29"/>
      <c r="R9284"/>
    </row>
    <row r="9285" spans="15:18" x14ac:dyDescent="0.25">
      <c r="O9285"/>
      <c r="P9285" s="29"/>
      <c r="R9285"/>
    </row>
    <row r="9286" spans="15:18" x14ac:dyDescent="0.25">
      <c r="O9286"/>
      <c r="P9286" s="29"/>
      <c r="R9286"/>
    </row>
    <row r="9287" spans="15:18" x14ac:dyDescent="0.25">
      <c r="O9287"/>
      <c r="P9287" s="29"/>
      <c r="R9287"/>
    </row>
    <row r="9288" spans="15:18" x14ac:dyDescent="0.25">
      <c r="O9288"/>
      <c r="P9288" s="29"/>
      <c r="R9288"/>
    </row>
    <row r="9289" spans="15:18" x14ac:dyDescent="0.25">
      <c r="O9289"/>
      <c r="P9289" s="29"/>
      <c r="R9289"/>
    </row>
    <row r="9290" spans="15:18" x14ac:dyDescent="0.25">
      <c r="O9290"/>
      <c r="P9290" s="29"/>
      <c r="R9290"/>
    </row>
    <row r="9291" spans="15:18" x14ac:dyDescent="0.25">
      <c r="O9291"/>
      <c r="P9291" s="29"/>
      <c r="R9291"/>
    </row>
    <row r="9292" spans="15:18" x14ac:dyDescent="0.25">
      <c r="O9292"/>
      <c r="P9292" s="29"/>
      <c r="R9292"/>
    </row>
    <row r="9293" spans="15:18" x14ac:dyDescent="0.25">
      <c r="O9293"/>
      <c r="P9293" s="29"/>
      <c r="R9293"/>
    </row>
    <row r="9294" spans="15:18" x14ac:dyDescent="0.25">
      <c r="O9294"/>
      <c r="P9294" s="29"/>
      <c r="R9294"/>
    </row>
    <row r="9295" spans="15:18" x14ac:dyDescent="0.25">
      <c r="O9295"/>
      <c r="P9295" s="29"/>
      <c r="R9295"/>
    </row>
    <row r="9296" spans="15:18" x14ac:dyDescent="0.25">
      <c r="O9296"/>
      <c r="P9296" s="29"/>
      <c r="R9296"/>
    </row>
    <row r="9297" spans="15:18" x14ac:dyDescent="0.25">
      <c r="O9297"/>
      <c r="P9297" s="29"/>
      <c r="R9297"/>
    </row>
    <row r="9298" spans="15:18" x14ac:dyDescent="0.25">
      <c r="O9298"/>
      <c r="P9298" s="29"/>
      <c r="R9298"/>
    </row>
    <row r="9299" spans="15:18" x14ac:dyDescent="0.25">
      <c r="O9299"/>
      <c r="P9299" s="29"/>
      <c r="R9299"/>
    </row>
    <row r="9300" spans="15:18" x14ac:dyDescent="0.25">
      <c r="O9300"/>
      <c r="P9300" s="29"/>
      <c r="R9300"/>
    </row>
    <row r="9301" spans="15:18" x14ac:dyDescent="0.25">
      <c r="O9301"/>
      <c r="P9301" s="29"/>
      <c r="R9301"/>
    </row>
    <row r="9302" spans="15:18" x14ac:dyDescent="0.25">
      <c r="O9302"/>
      <c r="P9302" s="29"/>
      <c r="R9302"/>
    </row>
    <row r="9303" spans="15:18" x14ac:dyDescent="0.25">
      <c r="O9303"/>
      <c r="P9303" s="29"/>
      <c r="R9303"/>
    </row>
    <row r="9304" spans="15:18" x14ac:dyDescent="0.25">
      <c r="O9304"/>
      <c r="P9304" s="29"/>
      <c r="R9304"/>
    </row>
    <row r="9305" spans="15:18" x14ac:dyDescent="0.25">
      <c r="O9305"/>
      <c r="P9305" s="29"/>
      <c r="R9305"/>
    </row>
    <row r="9306" spans="15:18" x14ac:dyDescent="0.25">
      <c r="O9306"/>
      <c r="P9306" s="29"/>
      <c r="R9306"/>
    </row>
    <row r="9307" spans="15:18" x14ac:dyDescent="0.25">
      <c r="O9307"/>
      <c r="P9307" s="29"/>
      <c r="R9307"/>
    </row>
    <row r="9308" spans="15:18" x14ac:dyDescent="0.25">
      <c r="O9308"/>
      <c r="P9308" s="29"/>
      <c r="R9308"/>
    </row>
    <row r="9309" spans="15:18" x14ac:dyDescent="0.25">
      <c r="O9309"/>
      <c r="P9309" s="29"/>
      <c r="R9309"/>
    </row>
    <row r="9310" spans="15:18" x14ac:dyDescent="0.25">
      <c r="O9310"/>
      <c r="P9310" s="29"/>
      <c r="R9310"/>
    </row>
    <row r="9311" spans="15:18" x14ac:dyDescent="0.25">
      <c r="O9311"/>
      <c r="P9311" s="29"/>
      <c r="R9311"/>
    </row>
    <row r="9312" spans="15:18" x14ac:dyDescent="0.25">
      <c r="O9312"/>
      <c r="P9312" s="29"/>
      <c r="R9312"/>
    </row>
    <row r="9313" spans="15:18" x14ac:dyDescent="0.25">
      <c r="O9313"/>
      <c r="P9313" s="29"/>
      <c r="R9313"/>
    </row>
    <row r="9314" spans="15:18" x14ac:dyDescent="0.25">
      <c r="O9314"/>
      <c r="P9314" s="29"/>
      <c r="R9314"/>
    </row>
    <row r="9315" spans="15:18" x14ac:dyDescent="0.25">
      <c r="O9315"/>
      <c r="P9315" s="29"/>
      <c r="R9315"/>
    </row>
    <row r="9316" spans="15:18" x14ac:dyDescent="0.25">
      <c r="O9316"/>
      <c r="P9316" s="29"/>
      <c r="R9316"/>
    </row>
    <row r="9317" spans="15:18" x14ac:dyDescent="0.25">
      <c r="O9317"/>
      <c r="P9317" s="29"/>
      <c r="R9317"/>
    </row>
    <row r="9318" spans="15:18" x14ac:dyDescent="0.25">
      <c r="O9318"/>
      <c r="P9318" s="29"/>
      <c r="R9318"/>
    </row>
    <row r="9319" spans="15:18" x14ac:dyDescent="0.25">
      <c r="O9319"/>
      <c r="P9319" s="29"/>
      <c r="R9319"/>
    </row>
    <row r="9320" spans="15:18" x14ac:dyDescent="0.25">
      <c r="O9320"/>
      <c r="P9320" s="29"/>
      <c r="R9320"/>
    </row>
    <row r="9321" spans="15:18" x14ac:dyDescent="0.25">
      <c r="O9321"/>
      <c r="P9321" s="29"/>
      <c r="R9321"/>
    </row>
    <row r="9322" spans="15:18" x14ac:dyDescent="0.25">
      <c r="O9322"/>
      <c r="P9322" s="29"/>
      <c r="R9322"/>
    </row>
    <row r="9323" spans="15:18" x14ac:dyDescent="0.25">
      <c r="O9323"/>
      <c r="P9323" s="29"/>
      <c r="R9323"/>
    </row>
    <row r="9324" spans="15:18" x14ac:dyDescent="0.25">
      <c r="O9324"/>
      <c r="P9324" s="29"/>
      <c r="R9324"/>
    </row>
    <row r="9325" spans="15:18" x14ac:dyDescent="0.25">
      <c r="O9325"/>
      <c r="P9325" s="29"/>
      <c r="R9325"/>
    </row>
    <row r="9326" spans="15:18" x14ac:dyDescent="0.25">
      <c r="O9326"/>
      <c r="P9326" s="29"/>
      <c r="R9326"/>
    </row>
    <row r="9327" spans="15:18" x14ac:dyDescent="0.25">
      <c r="O9327"/>
      <c r="P9327" s="29"/>
      <c r="R9327"/>
    </row>
    <row r="9328" spans="15:18" x14ac:dyDescent="0.25">
      <c r="O9328"/>
      <c r="P9328" s="29"/>
      <c r="R9328"/>
    </row>
    <row r="9329" spans="15:18" x14ac:dyDescent="0.25">
      <c r="O9329"/>
      <c r="P9329" s="29"/>
      <c r="R9329"/>
    </row>
    <row r="9330" spans="15:18" x14ac:dyDescent="0.25">
      <c r="O9330"/>
      <c r="P9330" s="29"/>
      <c r="R9330"/>
    </row>
    <row r="9331" spans="15:18" x14ac:dyDescent="0.25">
      <c r="O9331"/>
      <c r="P9331" s="29"/>
      <c r="R9331"/>
    </row>
    <row r="9332" spans="15:18" x14ac:dyDescent="0.25">
      <c r="O9332"/>
      <c r="P9332" s="29"/>
      <c r="R9332"/>
    </row>
    <row r="9333" spans="15:18" x14ac:dyDescent="0.25">
      <c r="O9333"/>
      <c r="P9333" s="29"/>
      <c r="R9333"/>
    </row>
    <row r="9334" spans="15:18" x14ac:dyDescent="0.25">
      <c r="O9334"/>
      <c r="P9334" s="29"/>
      <c r="R9334"/>
    </row>
    <row r="9335" spans="15:18" x14ac:dyDescent="0.25">
      <c r="O9335"/>
      <c r="P9335" s="29"/>
      <c r="R9335"/>
    </row>
    <row r="9336" spans="15:18" x14ac:dyDescent="0.25">
      <c r="O9336"/>
      <c r="P9336" s="29"/>
      <c r="R9336"/>
    </row>
    <row r="9337" spans="15:18" x14ac:dyDescent="0.25">
      <c r="O9337"/>
      <c r="P9337" s="29"/>
      <c r="R9337"/>
    </row>
    <row r="9338" spans="15:18" x14ac:dyDescent="0.25">
      <c r="O9338"/>
      <c r="P9338" s="29"/>
      <c r="R9338"/>
    </row>
    <row r="9339" spans="15:18" x14ac:dyDescent="0.25">
      <c r="O9339"/>
      <c r="P9339" s="29"/>
      <c r="R9339"/>
    </row>
    <row r="9340" spans="15:18" x14ac:dyDescent="0.25">
      <c r="O9340"/>
      <c r="P9340" s="29"/>
      <c r="R9340"/>
    </row>
    <row r="9341" spans="15:18" x14ac:dyDescent="0.25">
      <c r="O9341"/>
      <c r="P9341" s="29"/>
      <c r="R9341"/>
    </row>
    <row r="9342" spans="15:18" x14ac:dyDescent="0.25">
      <c r="O9342"/>
      <c r="P9342" s="29"/>
      <c r="R9342"/>
    </row>
    <row r="9343" spans="15:18" x14ac:dyDescent="0.25">
      <c r="O9343"/>
      <c r="P9343" s="29"/>
      <c r="R9343"/>
    </row>
    <row r="9344" spans="15:18" x14ac:dyDescent="0.25">
      <c r="O9344"/>
      <c r="P9344" s="29"/>
      <c r="R9344"/>
    </row>
    <row r="9345" spans="15:18" x14ac:dyDescent="0.25">
      <c r="O9345"/>
      <c r="P9345" s="29"/>
      <c r="R9345"/>
    </row>
    <row r="9346" spans="15:18" x14ac:dyDescent="0.25">
      <c r="O9346"/>
      <c r="P9346" s="29"/>
      <c r="R9346"/>
    </row>
    <row r="9347" spans="15:18" x14ac:dyDescent="0.25">
      <c r="O9347"/>
      <c r="P9347" s="29"/>
      <c r="R9347"/>
    </row>
    <row r="9348" spans="15:18" x14ac:dyDescent="0.25">
      <c r="O9348"/>
      <c r="P9348" s="29"/>
      <c r="R9348"/>
    </row>
    <row r="9349" spans="15:18" x14ac:dyDescent="0.25">
      <c r="O9349"/>
      <c r="P9349" s="29"/>
      <c r="R9349"/>
    </row>
    <row r="9350" spans="15:18" x14ac:dyDescent="0.25">
      <c r="O9350"/>
      <c r="P9350" s="29"/>
      <c r="R9350"/>
    </row>
    <row r="9351" spans="15:18" x14ac:dyDescent="0.25">
      <c r="O9351"/>
      <c r="P9351" s="29"/>
      <c r="R9351"/>
    </row>
    <row r="9352" spans="15:18" x14ac:dyDescent="0.25">
      <c r="O9352"/>
      <c r="P9352" s="29"/>
      <c r="R9352"/>
    </row>
    <row r="9353" spans="15:18" x14ac:dyDescent="0.25">
      <c r="O9353"/>
      <c r="P9353" s="29"/>
      <c r="R9353"/>
    </row>
    <row r="9354" spans="15:18" x14ac:dyDescent="0.25">
      <c r="O9354"/>
      <c r="P9354" s="29"/>
      <c r="R9354"/>
    </row>
    <row r="9355" spans="15:18" x14ac:dyDescent="0.25">
      <c r="O9355"/>
      <c r="P9355" s="29"/>
      <c r="R9355"/>
    </row>
    <row r="9356" spans="15:18" x14ac:dyDescent="0.25">
      <c r="O9356"/>
      <c r="P9356" s="29"/>
      <c r="R9356"/>
    </row>
    <row r="9357" spans="15:18" x14ac:dyDescent="0.25">
      <c r="O9357"/>
      <c r="P9357" s="29"/>
      <c r="R9357"/>
    </row>
    <row r="9358" spans="15:18" x14ac:dyDescent="0.25">
      <c r="O9358"/>
      <c r="P9358" s="29"/>
      <c r="R9358"/>
    </row>
    <row r="9359" spans="15:18" x14ac:dyDescent="0.25">
      <c r="O9359"/>
      <c r="P9359" s="29"/>
      <c r="R9359"/>
    </row>
    <row r="9360" spans="15:18" x14ac:dyDescent="0.25">
      <c r="O9360"/>
      <c r="P9360" s="29"/>
      <c r="R9360"/>
    </row>
    <row r="9361" spans="15:18" x14ac:dyDescent="0.25">
      <c r="O9361"/>
      <c r="P9361" s="29"/>
      <c r="R9361"/>
    </row>
    <row r="9362" spans="15:18" x14ac:dyDescent="0.25">
      <c r="O9362"/>
      <c r="P9362" s="29"/>
      <c r="R9362"/>
    </row>
    <row r="9363" spans="15:18" x14ac:dyDescent="0.25">
      <c r="O9363"/>
      <c r="P9363" s="29"/>
      <c r="R9363"/>
    </row>
    <row r="9364" spans="15:18" x14ac:dyDescent="0.25">
      <c r="O9364"/>
      <c r="P9364" s="29"/>
      <c r="R9364"/>
    </row>
    <row r="9365" spans="15:18" x14ac:dyDescent="0.25">
      <c r="O9365"/>
      <c r="P9365" s="29"/>
      <c r="R9365"/>
    </row>
    <row r="9366" spans="15:18" x14ac:dyDescent="0.25">
      <c r="O9366"/>
      <c r="P9366" s="29"/>
      <c r="R9366"/>
    </row>
    <row r="9367" spans="15:18" x14ac:dyDescent="0.25">
      <c r="O9367"/>
      <c r="P9367" s="29"/>
      <c r="R9367"/>
    </row>
    <row r="9368" spans="15:18" x14ac:dyDescent="0.25">
      <c r="O9368"/>
      <c r="P9368" s="29"/>
      <c r="R9368"/>
    </row>
    <row r="9369" spans="15:18" x14ac:dyDescent="0.25">
      <c r="O9369"/>
      <c r="P9369" s="29"/>
      <c r="R9369"/>
    </row>
    <row r="9370" spans="15:18" x14ac:dyDescent="0.25">
      <c r="O9370"/>
      <c r="P9370" s="29"/>
      <c r="R9370"/>
    </row>
    <row r="9371" spans="15:18" x14ac:dyDescent="0.25">
      <c r="O9371"/>
      <c r="P9371" s="29"/>
      <c r="R9371"/>
    </row>
    <row r="9372" spans="15:18" x14ac:dyDescent="0.25">
      <c r="O9372"/>
      <c r="P9372" s="29"/>
      <c r="R9372"/>
    </row>
    <row r="9373" spans="15:18" x14ac:dyDescent="0.25">
      <c r="O9373"/>
      <c r="P9373" s="29"/>
      <c r="R9373"/>
    </row>
    <row r="9374" spans="15:18" x14ac:dyDescent="0.25">
      <c r="O9374"/>
      <c r="P9374" s="29"/>
      <c r="R9374"/>
    </row>
    <row r="9375" spans="15:18" x14ac:dyDescent="0.25">
      <c r="O9375"/>
      <c r="P9375" s="29"/>
      <c r="R9375"/>
    </row>
    <row r="9376" spans="15:18" x14ac:dyDescent="0.25">
      <c r="O9376"/>
      <c r="P9376" s="29"/>
      <c r="R9376"/>
    </row>
    <row r="9377" spans="15:18" x14ac:dyDescent="0.25">
      <c r="O9377"/>
      <c r="P9377" s="29"/>
      <c r="R9377"/>
    </row>
    <row r="9378" spans="15:18" x14ac:dyDescent="0.25">
      <c r="O9378"/>
      <c r="P9378" s="29"/>
      <c r="R9378"/>
    </row>
    <row r="9379" spans="15:18" x14ac:dyDescent="0.25">
      <c r="O9379"/>
      <c r="P9379" s="29"/>
      <c r="R9379"/>
    </row>
    <row r="9380" spans="15:18" x14ac:dyDescent="0.25">
      <c r="O9380"/>
      <c r="P9380" s="29"/>
      <c r="R9380"/>
    </row>
    <row r="9381" spans="15:18" x14ac:dyDescent="0.25">
      <c r="O9381"/>
      <c r="P9381" s="29"/>
      <c r="R9381"/>
    </row>
    <row r="9382" spans="15:18" x14ac:dyDescent="0.25">
      <c r="O9382"/>
      <c r="P9382" s="29"/>
      <c r="R9382"/>
    </row>
    <row r="9383" spans="15:18" x14ac:dyDescent="0.25">
      <c r="O9383"/>
      <c r="P9383" s="29"/>
      <c r="R9383"/>
    </row>
    <row r="9384" spans="15:18" x14ac:dyDescent="0.25">
      <c r="O9384"/>
      <c r="P9384" s="29"/>
      <c r="R9384"/>
    </row>
    <row r="9385" spans="15:18" x14ac:dyDescent="0.25">
      <c r="O9385"/>
      <c r="P9385" s="29"/>
      <c r="R9385"/>
    </row>
    <row r="9386" spans="15:18" x14ac:dyDescent="0.25">
      <c r="O9386"/>
      <c r="P9386" s="29"/>
      <c r="R9386"/>
    </row>
    <row r="9387" spans="15:18" x14ac:dyDescent="0.25">
      <c r="O9387"/>
      <c r="P9387" s="29"/>
      <c r="R9387"/>
    </row>
    <row r="9388" spans="15:18" x14ac:dyDescent="0.25">
      <c r="O9388"/>
      <c r="P9388" s="29"/>
      <c r="R9388"/>
    </row>
    <row r="9389" spans="15:18" x14ac:dyDescent="0.25">
      <c r="O9389"/>
      <c r="P9389" s="29"/>
      <c r="R9389"/>
    </row>
    <row r="9390" spans="15:18" x14ac:dyDescent="0.25">
      <c r="O9390"/>
      <c r="P9390" s="29"/>
      <c r="R9390"/>
    </row>
    <row r="9391" spans="15:18" x14ac:dyDescent="0.25">
      <c r="O9391"/>
      <c r="P9391" s="29"/>
      <c r="R9391"/>
    </row>
    <row r="9392" spans="15:18" x14ac:dyDescent="0.25">
      <c r="O9392"/>
      <c r="P9392" s="29"/>
      <c r="R9392"/>
    </row>
    <row r="9393" spans="15:18" x14ac:dyDescent="0.25">
      <c r="O9393"/>
      <c r="P9393" s="29"/>
      <c r="R9393"/>
    </row>
    <row r="9394" spans="15:18" x14ac:dyDescent="0.25">
      <c r="O9394"/>
      <c r="P9394" s="29"/>
      <c r="R9394"/>
    </row>
    <row r="9395" spans="15:18" x14ac:dyDescent="0.25">
      <c r="O9395"/>
      <c r="P9395" s="29"/>
      <c r="R9395"/>
    </row>
    <row r="9396" spans="15:18" x14ac:dyDescent="0.25">
      <c r="O9396"/>
      <c r="P9396" s="29"/>
      <c r="R9396"/>
    </row>
    <row r="9397" spans="15:18" x14ac:dyDescent="0.25">
      <c r="O9397"/>
      <c r="P9397" s="29"/>
      <c r="R9397"/>
    </row>
    <row r="9398" spans="15:18" x14ac:dyDescent="0.25">
      <c r="O9398"/>
      <c r="P9398" s="29"/>
      <c r="R9398"/>
    </row>
    <row r="9399" spans="15:18" x14ac:dyDescent="0.25">
      <c r="O9399"/>
      <c r="P9399" s="29"/>
      <c r="R9399"/>
    </row>
    <row r="9400" spans="15:18" x14ac:dyDescent="0.25">
      <c r="O9400"/>
      <c r="P9400" s="29"/>
      <c r="R9400"/>
    </row>
    <row r="9401" spans="15:18" x14ac:dyDescent="0.25">
      <c r="O9401"/>
      <c r="P9401" s="29"/>
      <c r="R9401"/>
    </row>
    <row r="9402" spans="15:18" x14ac:dyDescent="0.25">
      <c r="O9402"/>
      <c r="P9402" s="29"/>
      <c r="R9402"/>
    </row>
    <row r="9403" spans="15:18" x14ac:dyDescent="0.25">
      <c r="O9403"/>
      <c r="P9403" s="29"/>
      <c r="R9403"/>
    </row>
    <row r="9404" spans="15:18" x14ac:dyDescent="0.25">
      <c r="O9404"/>
      <c r="P9404" s="29"/>
      <c r="R9404"/>
    </row>
    <row r="9405" spans="15:18" x14ac:dyDescent="0.25">
      <c r="O9405"/>
      <c r="P9405" s="29"/>
      <c r="R9405"/>
    </row>
    <row r="9406" spans="15:18" x14ac:dyDescent="0.25">
      <c r="O9406"/>
      <c r="P9406" s="29"/>
      <c r="R9406"/>
    </row>
    <row r="9407" spans="15:18" x14ac:dyDescent="0.25">
      <c r="O9407"/>
      <c r="P9407" s="29"/>
      <c r="R9407"/>
    </row>
    <row r="9408" spans="15:18" x14ac:dyDescent="0.25">
      <c r="O9408"/>
      <c r="P9408" s="29"/>
      <c r="R9408"/>
    </row>
    <row r="9409" spans="15:18" x14ac:dyDescent="0.25">
      <c r="O9409"/>
      <c r="P9409" s="29"/>
      <c r="R9409"/>
    </row>
    <row r="9410" spans="15:18" x14ac:dyDescent="0.25">
      <c r="O9410"/>
      <c r="P9410" s="29"/>
      <c r="R9410"/>
    </row>
    <row r="9411" spans="15:18" x14ac:dyDescent="0.25">
      <c r="O9411"/>
      <c r="P9411" s="29"/>
      <c r="R9411"/>
    </row>
    <row r="9412" spans="15:18" x14ac:dyDescent="0.25">
      <c r="O9412"/>
      <c r="P9412" s="29"/>
      <c r="R9412"/>
    </row>
    <row r="9413" spans="15:18" x14ac:dyDescent="0.25">
      <c r="O9413"/>
      <c r="P9413" s="29"/>
      <c r="R9413"/>
    </row>
    <row r="9414" spans="15:18" x14ac:dyDescent="0.25">
      <c r="O9414"/>
      <c r="P9414" s="29"/>
      <c r="R9414"/>
    </row>
    <row r="9415" spans="15:18" x14ac:dyDescent="0.25">
      <c r="O9415"/>
      <c r="P9415" s="29"/>
      <c r="R9415"/>
    </row>
    <row r="9416" spans="15:18" x14ac:dyDescent="0.25">
      <c r="O9416"/>
      <c r="P9416" s="29"/>
      <c r="R9416"/>
    </row>
    <row r="9417" spans="15:18" x14ac:dyDescent="0.25">
      <c r="O9417"/>
      <c r="P9417" s="29"/>
      <c r="R9417"/>
    </row>
    <row r="9418" spans="15:18" x14ac:dyDescent="0.25">
      <c r="O9418"/>
      <c r="P9418" s="29"/>
      <c r="R9418"/>
    </row>
    <row r="9419" spans="15:18" x14ac:dyDescent="0.25">
      <c r="O9419"/>
      <c r="P9419" s="29"/>
      <c r="R9419"/>
    </row>
    <row r="9420" spans="15:18" x14ac:dyDescent="0.25">
      <c r="O9420"/>
      <c r="P9420" s="29"/>
      <c r="R9420"/>
    </row>
    <row r="9421" spans="15:18" x14ac:dyDescent="0.25">
      <c r="O9421"/>
      <c r="P9421" s="29"/>
      <c r="R9421"/>
    </row>
    <row r="9422" spans="15:18" x14ac:dyDescent="0.25">
      <c r="O9422"/>
      <c r="P9422" s="29"/>
      <c r="R9422"/>
    </row>
    <row r="9423" spans="15:18" x14ac:dyDescent="0.25">
      <c r="O9423"/>
      <c r="P9423" s="29"/>
      <c r="R9423"/>
    </row>
    <row r="9424" spans="15:18" x14ac:dyDescent="0.25">
      <c r="O9424"/>
      <c r="P9424" s="29"/>
      <c r="R9424"/>
    </row>
    <row r="9425" spans="15:18" x14ac:dyDescent="0.25">
      <c r="O9425"/>
      <c r="P9425" s="29"/>
      <c r="R9425"/>
    </row>
    <row r="9426" spans="15:18" x14ac:dyDescent="0.25">
      <c r="O9426"/>
      <c r="P9426" s="29"/>
      <c r="R9426"/>
    </row>
    <row r="9427" spans="15:18" x14ac:dyDescent="0.25">
      <c r="O9427"/>
      <c r="P9427" s="29"/>
      <c r="R9427"/>
    </row>
    <row r="9428" spans="15:18" x14ac:dyDescent="0.25">
      <c r="O9428"/>
      <c r="P9428" s="29"/>
      <c r="R9428"/>
    </row>
    <row r="9429" spans="15:18" x14ac:dyDescent="0.25">
      <c r="O9429"/>
      <c r="P9429" s="29"/>
      <c r="R9429"/>
    </row>
    <row r="9430" spans="15:18" x14ac:dyDescent="0.25">
      <c r="O9430"/>
      <c r="P9430" s="29"/>
      <c r="R9430"/>
    </row>
    <row r="9431" spans="15:18" x14ac:dyDescent="0.25">
      <c r="O9431"/>
      <c r="P9431" s="29"/>
      <c r="R9431"/>
    </row>
    <row r="9432" spans="15:18" x14ac:dyDescent="0.25">
      <c r="O9432"/>
      <c r="P9432" s="29"/>
      <c r="R9432"/>
    </row>
    <row r="9433" spans="15:18" x14ac:dyDescent="0.25">
      <c r="O9433"/>
      <c r="P9433" s="29"/>
      <c r="R9433"/>
    </row>
    <row r="9434" spans="15:18" x14ac:dyDescent="0.25">
      <c r="O9434"/>
      <c r="P9434" s="29"/>
      <c r="R9434"/>
    </row>
    <row r="9435" spans="15:18" x14ac:dyDescent="0.25">
      <c r="O9435"/>
      <c r="P9435" s="29"/>
      <c r="R9435"/>
    </row>
    <row r="9436" spans="15:18" x14ac:dyDescent="0.25">
      <c r="O9436"/>
      <c r="P9436" s="29"/>
      <c r="R9436"/>
    </row>
    <row r="9437" spans="15:18" x14ac:dyDescent="0.25">
      <c r="O9437"/>
      <c r="P9437" s="29"/>
      <c r="R9437"/>
    </row>
    <row r="9438" spans="15:18" x14ac:dyDescent="0.25">
      <c r="O9438"/>
      <c r="P9438" s="29"/>
      <c r="R9438"/>
    </row>
    <row r="9439" spans="15:18" x14ac:dyDescent="0.25">
      <c r="O9439"/>
      <c r="P9439" s="29"/>
      <c r="R9439"/>
    </row>
    <row r="9440" spans="15:18" x14ac:dyDescent="0.25">
      <c r="O9440"/>
      <c r="P9440" s="29"/>
      <c r="R9440"/>
    </row>
    <row r="9441" spans="15:18" x14ac:dyDescent="0.25">
      <c r="O9441"/>
      <c r="P9441" s="29"/>
      <c r="R9441"/>
    </row>
    <row r="9442" spans="15:18" x14ac:dyDescent="0.25">
      <c r="O9442"/>
      <c r="P9442" s="29"/>
      <c r="R9442"/>
    </row>
    <row r="9443" spans="15:18" x14ac:dyDescent="0.25">
      <c r="O9443"/>
      <c r="P9443" s="29"/>
      <c r="R9443"/>
    </row>
    <row r="9444" spans="15:18" x14ac:dyDescent="0.25">
      <c r="O9444"/>
      <c r="P9444" s="29"/>
      <c r="R9444"/>
    </row>
    <row r="9445" spans="15:18" x14ac:dyDescent="0.25">
      <c r="O9445"/>
      <c r="P9445" s="29"/>
      <c r="R9445"/>
    </row>
    <row r="9446" spans="15:18" x14ac:dyDescent="0.25">
      <c r="O9446"/>
      <c r="P9446" s="29"/>
      <c r="R9446"/>
    </row>
    <row r="9447" spans="15:18" x14ac:dyDescent="0.25">
      <c r="O9447"/>
      <c r="P9447" s="29"/>
      <c r="R9447"/>
    </row>
    <row r="9448" spans="15:18" x14ac:dyDescent="0.25">
      <c r="O9448"/>
      <c r="P9448" s="29"/>
      <c r="R9448"/>
    </row>
    <row r="9449" spans="15:18" x14ac:dyDescent="0.25">
      <c r="O9449"/>
      <c r="P9449" s="29"/>
      <c r="R9449"/>
    </row>
    <row r="9450" spans="15:18" x14ac:dyDescent="0.25">
      <c r="O9450"/>
      <c r="P9450" s="29"/>
      <c r="R9450"/>
    </row>
    <row r="9451" spans="15:18" x14ac:dyDescent="0.25">
      <c r="O9451"/>
      <c r="P9451" s="29"/>
      <c r="R9451"/>
    </row>
    <row r="9452" spans="15:18" x14ac:dyDescent="0.25">
      <c r="O9452"/>
      <c r="P9452" s="29"/>
      <c r="R9452"/>
    </row>
    <row r="9453" spans="15:18" x14ac:dyDescent="0.25">
      <c r="O9453"/>
      <c r="P9453" s="29"/>
      <c r="R9453"/>
    </row>
    <row r="9454" spans="15:18" x14ac:dyDescent="0.25">
      <c r="O9454"/>
      <c r="P9454" s="29"/>
      <c r="R9454"/>
    </row>
    <row r="9455" spans="15:18" x14ac:dyDescent="0.25">
      <c r="O9455"/>
      <c r="P9455" s="29"/>
      <c r="R9455"/>
    </row>
    <row r="9456" spans="15:18" x14ac:dyDescent="0.25">
      <c r="O9456"/>
      <c r="P9456" s="29"/>
      <c r="R9456"/>
    </row>
    <row r="9457" spans="15:18" x14ac:dyDescent="0.25">
      <c r="O9457"/>
      <c r="P9457" s="29"/>
      <c r="R9457"/>
    </row>
    <row r="9458" spans="15:18" x14ac:dyDescent="0.25">
      <c r="O9458"/>
      <c r="P9458" s="29"/>
      <c r="R9458"/>
    </row>
    <row r="9459" spans="15:18" x14ac:dyDescent="0.25">
      <c r="O9459"/>
      <c r="P9459" s="29"/>
      <c r="R9459"/>
    </row>
    <row r="9460" spans="15:18" x14ac:dyDescent="0.25">
      <c r="O9460"/>
      <c r="P9460" s="29"/>
      <c r="R9460"/>
    </row>
    <row r="9461" spans="15:18" x14ac:dyDescent="0.25">
      <c r="O9461"/>
      <c r="P9461" s="29"/>
      <c r="R9461"/>
    </row>
    <row r="9462" spans="15:18" x14ac:dyDescent="0.25">
      <c r="O9462"/>
      <c r="P9462" s="29"/>
      <c r="R9462"/>
    </row>
    <row r="9463" spans="15:18" x14ac:dyDescent="0.25">
      <c r="O9463"/>
      <c r="P9463" s="29"/>
      <c r="R9463"/>
    </row>
    <row r="9464" spans="15:18" x14ac:dyDescent="0.25">
      <c r="O9464"/>
      <c r="P9464" s="29"/>
      <c r="R9464"/>
    </row>
    <row r="9465" spans="15:18" x14ac:dyDescent="0.25">
      <c r="O9465"/>
      <c r="P9465" s="29"/>
      <c r="R9465"/>
    </row>
    <row r="9466" spans="15:18" x14ac:dyDescent="0.25">
      <c r="O9466"/>
      <c r="P9466" s="29"/>
      <c r="R9466"/>
    </row>
    <row r="9467" spans="15:18" x14ac:dyDescent="0.25">
      <c r="O9467"/>
      <c r="P9467" s="29"/>
      <c r="R9467"/>
    </row>
    <row r="9468" spans="15:18" x14ac:dyDescent="0.25">
      <c r="O9468"/>
      <c r="P9468" s="29"/>
      <c r="R9468"/>
    </row>
    <row r="9469" spans="15:18" x14ac:dyDescent="0.25">
      <c r="O9469"/>
      <c r="P9469" s="29"/>
      <c r="R9469"/>
    </row>
    <row r="9470" spans="15:18" x14ac:dyDescent="0.25">
      <c r="O9470"/>
      <c r="P9470" s="29"/>
      <c r="R9470"/>
    </row>
    <row r="9471" spans="15:18" x14ac:dyDescent="0.25">
      <c r="O9471"/>
      <c r="P9471" s="29"/>
      <c r="R9471"/>
    </row>
    <row r="9472" spans="15:18" x14ac:dyDescent="0.25">
      <c r="O9472"/>
      <c r="P9472" s="29"/>
      <c r="R9472"/>
    </row>
    <row r="9473" spans="15:18" x14ac:dyDescent="0.25">
      <c r="O9473"/>
      <c r="P9473" s="29"/>
      <c r="R9473"/>
    </row>
    <row r="9474" spans="15:18" x14ac:dyDescent="0.25">
      <c r="O9474"/>
      <c r="P9474" s="29"/>
      <c r="R9474"/>
    </row>
    <row r="9475" spans="15:18" x14ac:dyDescent="0.25">
      <c r="O9475"/>
      <c r="P9475" s="29"/>
      <c r="R9475"/>
    </row>
    <row r="9476" spans="15:18" x14ac:dyDescent="0.25">
      <c r="O9476"/>
      <c r="P9476" s="29"/>
      <c r="R9476"/>
    </row>
    <row r="9477" spans="15:18" x14ac:dyDescent="0.25">
      <c r="O9477"/>
      <c r="P9477" s="29"/>
      <c r="R9477"/>
    </row>
    <row r="9478" spans="15:18" x14ac:dyDescent="0.25">
      <c r="O9478"/>
      <c r="P9478" s="29"/>
      <c r="R9478"/>
    </row>
    <row r="9479" spans="15:18" x14ac:dyDescent="0.25">
      <c r="O9479"/>
      <c r="P9479" s="29"/>
      <c r="R9479"/>
    </row>
    <row r="9480" spans="15:18" x14ac:dyDescent="0.25">
      <c r="O9480"/>
      <c r="P9480" s="29"/>
      <c r="R9480"/>
    </row>
    <row r="9481" spans="15:18" x14ac:dyDescent="0.25">
      <c r="O9481"/>
      <c r="P9481" s="29"/>
      <c r="R9481"/>
    </row>
    <row r="9482" spans="15:18" x14ac:dyDescent="0.25">
      <c r="O9482"/>
      <c r="P9482" s="29"/>
      <c r="R9482"/>
    </row>
    <row r="9483" spans="15:18" x14ac:dyDescent="0.25">
      <c r="O9483"/>
      <c r="P9483" s="29"/>
      <c r="R9483"/>
    </row>
    <row r="9484" spans="15:18" x14ac:dyDescent="0.25">
      <c r="O9484"/>
      <c r="P9484" s="29"/>
      <c r="R9484"/>
    </row>
    <row r="9485" spans="15:18" x14ac:dyDescent="0.25">
      <c r="O9485"/>
      <c r="P9485" s="29"/>
      <c r="R9485"/>
    </row>
    <row r="9486" spans="15:18" x14ac:dyDescent="0.25">
      <c r="O9486"/>
      <c r="P9486" s="29"/>
      <c r="R9486"/>
    </row>
    <row r="9487" spans="15:18" x14ac:dyDescent="0.25">
      <c r="O9487"/>
      <c r="P9487" s="29"/>
      <c r="R9487"/>
    </row>
    <row r="9488" spans="15:18" x14ac:dyDescent="0.25">
      <c r="O9488"/>
      <c r="P9488" s="29"/>
      <c r="R9488"/>
    </row>
    <row r="9489" spans="15:18" x14ac:dyDescent="0.25">
      <c r="O9489"/>
      <c r="P9489" s="29"/>
      <c r="R9489"/>
    </row>
    <row r="9490" spans="15:18" x14ac:dyDescent="0.25">
      <c r="O9490"/>
      <c r="P9490" s="29"/>
      <c r="R9490"/>
    </row>
    <row r="9491" spans="15:18" x14ac:dyDescent="0.25">
      <c r="O9491"/>
      <c r="P9491" s="29"/>
      <c r="R9491"/>
    </row>
    <row r="9492" spans="15:18" x14ac:dyDescent="0.25">
      <c r="O9492"/>
      <c r="P9492" s="29"/>
      <c r="R9492"/>
    </row>
    <row r="9493" spans="15:18" x14ac:dyDescent="0.25">
      <c r="O9493"/>
      <c r="P9493" s="29"/>
      <c r="R9493"/>
    </row>
    <row r="9494" spans="15:18" x14ac:dyDescent="0.25">
      <c r="O9494"/>
      <c r="P9494" s="29"/>
      <c r="R9494"/>
    </row>
    <row r="9495" spans="15:18" x14ac:dyDescent="0.25">
      <c r="O9495"/>
      <c r="P9495" s="29"/>
      <c r="R9495"/>
    </row>
    <row r="9496" spans="15:18" x14ac:dyDescent="0.25">
      <c r="O9496"/>
      <c r="P9496" s="29"/>
      <c r="R9496"/>
    </row>
    <row r="9497" spans="15:18" x14ac:dyDescent="0.25">
      <c r="O9497"/>
      <c r="P9497" s="29"/>
      <c r="R9497"/>
    </row>
    <row r="9498" spans="15:18" x14ac:dyDescent="0.25">
      <c r="O9498"/>
      <c r="P9498" s="29"/>
      <c r="R9498"/>
    </row>
    <row r="9499" spans="15:18" x14ac:dyDescent="0.25">
      <c r="O9499"/>
      <c r="P9499" s="29"/>
      <c r="R9499"/>
    </row>
    <row r="9500" spans="15:18" x14ac:dyDescent="0.25">
      <c r="O9500"/>
      <c r="P9500" s="29"/>
      <c r="R9500"/>
    </row>
    <row r="9501" spans="15:18" x14ac:dyDescent="0.25">
      <c r="O9501"/>
      <c r="P9501" s="29"/>
      <c r="R9501"/>
    </row>
    <row r="9502" spans="15:18" x14ac:dyDescent="0.25">
      <c r="O9502"/>
      <c r="P9502" s="29"/>
      <c r="R9502"/>
    </row>
    <row r="9503" spans="15:18" x14ac:dyDescent="0.25">
      <c r="O9503"/>
      <c r="P9503" s="29"/>
      <c r="R9503"/>
    </row>
    <row r="9504" spans="15:18" x14ac:dyDescent="0.25">
      <c r="O9504"/>
      <c r="P9504" s="29"/>
      <c r="R9504"/>
    </row>
    <row r="9505" spans="15:18" x14ac:dyDescent="0.25">
      <c r="O9505"/>
      <c r="P9505" s="29"/>
      <c r="R9505"/>
    </row>
    <row r="9506" spans="15:18" x14ac:dyDescent="0.25">
      <c r="O9506"/>
      <c r="P9506" s="29"/>
      <c r="R9506"/>
    </row>
    <row r="9507" spans="15:18" x14ac:dyDescent="0.25">
      <c r="O9507"/>
      <c r="P9507" s="29"/>
      <c r="R9507"/>
    </row>
    <row r="9508" spans="15:18" x14ac:dyDescent="0.25">
      <c r="O9508"/>
      <c r="P9508" s="29"/>
      <c r="R9508"/>
    </row>
    <row r="9509" spans="15:18" x14ac:dyDescent="0.25">
      <c r="O9509"/>
      <c r="P9509" s="29"/>
      <c r="R9509"/>
    </row>
    <row r="9510" spans="15:18" x14ac:dyDescent="0.25">
      <c r="O9510"/>
      <c r="P9510" s="29"/>
      <c r="R9510"/>
    </row>
    <row r="9511" spans="15:18" x14ac:dyDescent="0.25">
      <c r="O9511"/>
      <c r="P9511" s="29"/>
      <c r="R9511"/>
    </row>
    <row r="9512" spans="15:18" x14ac:dyDescent="0.25">
      <c r="O9512"/>
      <c r="P9512" s="29"/>
      <c r="R9512"/>
    </row>
    <row r="9513" spans="15:18" x14ac:dyDescent="0.25">
      <c r="O9513"/>
      <c r="P9513" s="29"/>
      <c r="R9513"/>
    </row>
    <row r="9514" spans="15:18" x14ac:dyDescent="0.25">
      <c r="O9514"/>
      <c r="P9514" s="29"/>
      <c r="R9514"/>
    </row>
    <row r="9515" spans="15:18" x14ac:dyDescent="0.25">
      <c r="O9515"/>
      <c r="P9515" s="29"/>
      <c r="R9515"/>
    </row>
    <row r="9516" spans="15:18" x14ac:dyDescent="0.25">
      <c r="O9516"/>
      <c r="P9516" s="29"/>
      <c r="R9516"/>
    </row>
    <row r="9517" spans="15:18" x14ac:dyDescent="0.25">
      <c r="O9517"/>
      <c r="P9517" s="29"/>
      <c r="R9517"/>
    </row>
    <row r="9518" spans="15:18" x14ac:dyDescent="0.25">
      <c r="O9518"/>
      <c r="P9518" s="29"/>
      <c r="R9518"/>
    </row>
    <row r="9519" spans="15:18" x14ac:dyDescent="0.25">
      <c r="O9519"/>
      <c r="P9519" s="29"/>
      <c r="R9519"/>
    </row>
    <row r="9520" spans="15:18" x14ac:dyDescent="0.25">
      <c r="O9520"/>
      <c r="P9520" s="29"/>
      <c r="R9520"/>
    </row>
    <row r="9521" spans="15:18" x14ac:dyDescent="0.25">
      <c r="O9521"/>
      <c r="P9521" s="29"/>
      <c r="R9521"/>
    </row>
    <row r="9522" spans="15:18" x14ac:dyDescent="0.25">
      <c r="O9522"/>
      <c r="P9522" s="29"/>
      <c r="R9522"/>
    </row>
    <row r="9523" spans="15:18" x14ac:dyDescent="0.25">
      <c r="O9523"/>
      <c r="P9523" s="29"/>
      <c r="R9523"/>
    </row>
    <row r="9524" spans="15:18" x14ac:dyDescent="0.25">
      <c r="O9524"/>
      <c r="P9524" s="29"/>
      <c r="R9524"/>
    </row>
    <row r="9525" spans="15:18" x14ac:dyDescent="0.25">
      <c r="O9525"/>
      <c r="P9525" s="29"/>
      <c r="R9525"/>
    </row>
    <row r="9526" spans="15:18" x14ac:dyDescent="0.25">
      <c r="O9526"/>
      <c r="P9526" s="29"/>
      <c r="R9526"/>
    </row>
    <row r="9527" spans="15:18" x14ac:dyDescent="0.25">
      <c r="O9527"/>
      <c r="P9527" s="29"/>
      <c r="R9527"/>
    </row>
    <row r="9528" spans="15:18" x14ac:dyDescent="0.25">
      <c r="O9528"/>
      <c r="P9528" s="29"/>
      <c r="R9528"/>
    </row>
    <row r="9529" spans="15:18" x14ac:dyDescent="0.25">
      <c r="O9529"/>
      <c r="P9529" s="29"/>
      <c r="R9529"/>
    </row>
    <row r="9530" spans="15:18" x14ac:dyDescent="0.25">
      <c r="O9530"/>
      <c r="P9530" s="29"/>
      <c r="R9530"/>
    </row>
    <row r="9531" spans="15:18" x14ac:dyDescent="0.25">
      <c r="O9531"/>
      <c r="P9531" s="29"/>
      <c r="R9531"/>
    </row>
    <row r="9532" spans="15:18" x14ac:dyDescent="0.25">
      <c r="O9532"/>
      <c r="P9532" s="29"/>
      <c r="R9532"/>
    </row>
    <row r="9533" spans="15:18" x14ac:dyDescent="0.25">
      <c r="O9533"/>
      <c r="P9533" s="29"/>
      <c r="R9533"/>
    </row>
    <row r="9534" spans="15:18" x14ac:dyDescent="0.25">
      <c r="O9534"/>
      <c r="P9534" s="29"/>
      <c r="R9534"/>
    </row>
    <row r="9535" spans="15:18" x14ac:dyDescent="0.25">
      <c r="O9535"/>
      <c r="P9535" s="29"/>
      <c r="R9535"/>
    </row>
    <row r="9536" spans="15:18" x14ac:dyDescent="0.25">
      <c r="O9536"/>
      <c r="P9536" s="29"/>
      <c r="R9536"/>
    </row>
    <row r="9537" spans="15:18" x14ac:dyDescent="0.25">
      <c r="O9537"/>
      <c r="P9537" s="29"/>
      <c r="R9537"/>
    </row>
    <row r="9538" spans="15:18" x14ac:dyDescent="0.25">
      <c r="O9538"/>
      <c r="P9538" s="29"/>
      <c r="R9538"/>
    </row>
    <row r="9539" spans="15:18" x14ac:dyDescent="0.25">
      <c r="O9539"/>
      <c r="P9539" s="29"/>
      <c r="R9539"/>
    </row>
    <row r="9540" spans="15:18" x14ac:dyDescent="0.25">
      <c r="O9540"/>
      <c r="P9540" s="29"/>
      <c r="R9540"/>
    </row>
    <row r="9541" spans="15:18" x14ac:dyDescent="0.25">
      <c r="O9541"/>
      <c r="P9541" s="29"/>
      <c r="R9541"/>
    </row>
    <row r="9542" spans="15:18" x14ac:dyDescent="0.25">
      <c r="O9542"/>
      <c r="P9542" s="29"/>
      <c r="R9542"/>
    </row>
    <row r="9543" spans="15:18" x14ac:dyDescent="0.25">
      <c r="O9543"/>
      <c r="P9543" s="29"/>
      <c r="R9543"/>
    </row>
    <row r="9544" spans="15:18" x14ac:dyDescent="0.25">
      <c r="O9544"/>
      <c r="P9544" s="29"/>
      <c r="R9544"/>
    </row>
    <row r="9545" spans="15:18" x14ac:dyDescent="0.25">
      <c r="O9545"/>
      <c r="P9545" s="29"/>
      <c r="R9545"/>
    </row>
    <row r="9546" spans="15:18" x14ac:dyDescent="0.25">
      <c r="O9546"/>
      <c r="P9546" s="29"/>
      <c r="R9546"/>
    </row>
    <row r="9547" spans="15:18" x14ac:dyDescent="0.25">
      <c r="O9547"/>
      <c r="P9547" s="29"/>
      <c r="R9547"/>
    </row>
    <row r="9548" spans="15:18" x14ac:dyDescent="0.25">
      <c r="O9548"/>
      <c r="P9548" s="29"/>
      <c r="R9548"/>
    </row>
    <row r="9549" spans="15:18" x14ac:dyDescent="0.25">
      <c r="O9549"/>
      <c r="P9549" s="29"/>
      <c r="R9549"/>
    </row>
    <row r="9550" spans="15:18" x14ac:dyDescent="0.25">
      <c r="O9550"/>
      <c r="P9550" s="29"/>
      <c r="R9550"/>
    </row>
    <row r="9551" spans="15:18" x14ac:dyDescent="0.25">
      <c r="O9551"/>
      <c r="P9551" s="29"/>
      <c r="R9551"/>
    </row>
    <row r="9552" spans="15:18" x14ac:dyDescent="0.25">
      <c r="O9552"/>
      <c r="P9552" s="29"/>
      <c r="R9552"/>
    </row>
    <row r="9553" spans="15:18" x14ac:dyDescent="0.25">
      <c r="O9553"/>
      <c r="P9553" s="29"/>
      <c r="R9553"/>
    </row>
    <row r="9554" spans="15:18" x14ac:dyDescent="0.25">
      <c r="O9554"/>
      <c r="P9554" s="29"/>
      <c r="R9554"/>
    </row>
    <row r="9555" spans="15:18" x14ac:dyDescent="0.25">
      <c r="O9555"/>
      <c r="P9555" s="29"/>
      <c r="R9555"/>
    </row>
    <row r="9556" spans="15:18" x14ac:dyDescent="0.25">
      <c r="O9556"/>
      <c r="P9556" s="29"/>
      <c r="R9556"/>
    </row>
    <row r="9557" spans="15:18" x14ac:dyDescent="0.25">
      <c r="O9557"/>
      <c r="P9557" s="29"/>
      <c r="R9557"/>
    </row>
    <row r="9558" spans="15:18" x14ac:dyDescent="0.25">
      <c r="O9558"/>
      <c r="P9558" s="29"/>
      <c r="R9558"/>
    </row>
    <row r="9559" spans="15:18" x14ac:dyDescent="0.25">
      <c r="O9559"/>
      <c r="P9559" s="29"/>
      <c r="R9559"/>
    </row>
    <row r="9560" spans="15:18" x14ac:dyDescent="0.25">
      <c r="O9560"/>
      <c r="P9560" s="29"/>
      <c r="R9560"/>
    </row>
    <row r="9561" spans="15:18" x14ac:dyDescent="0.25">
      <c r="O9561"/>
      <c r="P9561" s="29"/>
      <c r="R9561"/>
    </row>
    <row r="9562" spans="15:18" x14ac:dyDescent="0.25">
      <c r="O9562"/>
      <c r="P9562" s="29"/>
      <c r="R9562"/>
    </row>
    <row r="9563" spans="15:18" x14ac:dyDescent="0.25">
      <c r="O9563"/>
      <c r="P9563" s="29"/>
      <c r="R9563"/>
    </row>
    <row r="9564" spans="15:18" x14ac:dyDescent="0.25">
      <c r="O9564"/>
      <c r="P9564" s="29"/>
      <c r="R9564"/>
    </row>
    <row r="9565" spans="15:18" x14ac:dyDescent="0.25">
      <c r="O9565"/>
      <c r="P9565" s="29"/>
      <c r="R9565"/>
    </row>
    <row r="9566" spans="15:18" x14ac:dyDescent="0.25">
      <c r="O9566"/>
      <c r="P9566" s="29"/>
      <c r="R9566"/>
    </row>
    <row r="9567" spans="15:18" x14ac:dyDescent="0.25">
      <c r="O9567"/>
      <c r="P9567" s="29"/>
      <c r="R9567"/>
    </row>
    <row r="9568" spans="15:18" x14ac:dyDescent="0.25">
      <c r="O9568"/>
      <c r="P9568" s="29"/>
      <c r="R9568"/>
    </row>
    <row r="9569" spans="15:18" x14ac:dyDescent="0.25">
      <c r="O9569"/>
      <c r="P9569" s="29"/>
      <c r="R9569"/>
    </row>
    <row r="9570" spans="15:18" x14ac:dyDescent="0.25">
      <c r="O9570"/>
      <c r="P9570" s="29"/>
      <c r="R9570"/>
    </row>
    <row r="9571" spans="15:18" x14ac:dyDescent="0.25">
      <c r="O9571"/>
      <c r="P9571" s="29"/>
      <c r="R9571"/>
    </row>
    <row r="9572" spans="15:18" x14ac:dyDescent="0.25">
      <c r="O9572"/>
      <c r="P9572" s="29"/>
      <c r="R9572"/>
    </row>
    <row r="9573" spans="15:18" x14ac:dyDescent="0.25">
      <c r="O9573"/>
      <c r="P9573" s="29"/>
      <c r="R9573"/>
    </row>
    <row r="9574" spans="15:18" x14ac:dyDescent="0.25">
      <c r="O9574"/>
      <c r="P9574" s="29"/>
      <c r="R9574"/>
    </row>
    <row r="9575" spans="15:18" x14ac:dyDescent="0.25">
      <c r="O9575"/>
      <c r="P9575" s="29"/>
      <c r="R9575"/>
    </row>
    <row r="9576" spans="15:18" x14ac:dyDescent="0.25">
      <c r="O9576"/>
      <c r="P9576" s="29"/>
      <c r="R9576"/>
    </row>
    <row r="9577" spans="15:18" x14ac:dyDescent="0.25">
      <c r="O9577"/>
      <c r="P9577" s="29"/>
      <c r="R9577"/>
    </row>
    <row r="9578" spans="15:18" x14ac:dyDescent="0.25">
      <c r="O9578"/>
      <c r="P9578" s="29"/>
      <c r="R9578"/>
    </row>
    <row r="9579" spans="15:18" x14ac:dyDescent="0.25">
      <c r="O9579"/>
      <c r="P9579" s="29"/>
      <c r="R9579"/>
    </row>
    <row r="9580" spans="15:18" x14ac:dyDescent="0.25">
      <c r="O9580"/>
      <c r="P9580" s="29"/>
      <c r="R9580"/>
    </row>
    <row r="9581" spans="15:18" x14ac:dyDescent="0.25">
      <c r="O9581"/>
      <c r="P9581" s="29"/>
      <c r="R9581"/>
    </row>
    <row r="9582" spans="15:18" x14ac:dyDescent="0.25">
      <c r="O9582"/>
      <c r="P9582" s="29"/>
      <c r="R9582"/>
    </row>
    <row r="9583" spans="15:18" x14ac:dyDescent="0.25">
      <c r="O9583"/>
      <c r="P9583" s="29"/>
      <c r="R9583"/>
    </row>
    <row r="9584" spans="15:18" x14ac:dyDescent="0.25">
      <c r="O9584"/>
      <c r="P9584" s="29"/>
      <c r="R9584"/>
    </row>
    <row r="9585" spans="15:18" x14ac:dyDescent="0.25">
      <c r="O9585"/>
      <c r="P9585" s="29"/>
      <c r="R9585"/>
    </row>
    <row r="9586" spans="15:18" x14ac:dyDescent="0.25">
      <c r="O9586"/>
      <c r="P9586" s="29"/>
      <c r="R9586"/>
    </row>
    <row r="9587" spans="15:18" x14ac:dyDescent="0.25">
      <c r="O9587"/>
      <c r="P9587" s="29"/>
      <c r="R9587"/>
    </row>
    <row r="9588" spans="15:18" x14ac:dyDescent="0.25">
      <c r="O9588"/>
      <c r="P9588" s="29"/>
      <c r="R9588"/>
    </row>
    <row r="9589" spans="15:18" x14ac:dyDescent="0.25">
      <c r="O9589"/>
      <c r="P9589" s="29"/>
      <c r="R9589"/>
    </row>
    <row r="9590" spans="15:18" x14ac:dyDescent="0.25">
      <c r="O9590"/>
      <c r="P9590" s="29"/>
      <c r="R9590"/>
    </row>
    <row r="9591" spans="15:18" x14ac:dyDescent="0.25">
      <c r="O9591"/>
      <c r="P9591" s="29"/>
      <c r="R9591"/>
    </row>
    <row r="9592" spans="15:18" x14ac:dyDescent="0.25">
      <c r="O9592"/>
      <c r="P9592" s="29"/>
      <c r="R9592"/>
    </row>
    <row r="9593" spans="15:18" x14ac:dyDescent="0.25">
      <c r="O9593"/>
      <c r="P9593" s="29"/>
      <c r="R9593"/>
    </row>
    <row r="9594" spans="15:18" x14ac:dyDescent="0.25">
      <c r="O9594"/>
      <c r="P9594" s="29"/>
      <c r="R9594"/>
    </row>
    <row r="9595" spans="15:18" x14ac:dyDescent="0.25">
      <c r="O9595"/>
      <c r="P9595" s="29"/>
      <c r="R9595"/>
    </row>
    <row r="9596" spans="15:18" x14ac:dyDescent="0.25">
      <c r="O9596"/>
      <c r="P9596" s="29"/>
      <c r="R9596"/>
    </row>
    <row r="9597" spans="15:18" x14ac:dyDescent="0.25">
      <c r="O9597"/>
      <c r="P9597" s="29"/>
      <c r="R9597"/>
    </row>
    <row r="9598" spans="15:18" x14ac:dyDescent="0.25">
      <c r="O9598"/>
      <c r="P9598" s="29"/>
      <c r="R9598"/>
    </row>
    <row r="9599" spans="15:18" x14ac:dyDescent="0.25">
      <c r="O9599"/>
      <c r="P9599" s="29"/>
      <c r="R9599"/>
    </row>
    <row r="9600" spans="15:18" x14ac:dyDescent="0.25">
      <c r="O9600"/>
      <c r="P9600" s="29"/>
      <c r="R9600"/>
    </row>
    <row r="9601" spans="15:18" x14ac:dyDescent="0.25">
      <c r="O9601"/>
      <c r="P9601" s="29"/>
      <c r="R9601"/>
    </row>
    <row r="9602" spans="15:18" x14ac:dyDescent="0.25">
      <c r="O9602"/>
      <c r="P9602" s="29"/>
      <c r="R9602"/>
    </row>
    <row r="9603" spans="15:18" x14ac:dyDescent="0.25">
      <c r="O9603"/>
      <c r="P9603" s="29"/>
      <c r="R9603"/>
    </row>
    <row r="9604" spans="15:18" x14ac:dyDescent="0.25">
      <c r="O9604"/>
      <c r="P9604" s="29"/>
      <c r="R9604"/>
    </row>
    <row r="9605" spans="15:18" x14ac:dyDescent="0.25">
      <c r="O9605"/>
      <c r="P9605" s="29"/>
      <c r="R9605"/>
    </row>
    <row r="9606" spans="15:18" x14ac:dyDescent="0.25">
      <c r="O9606"/>
      <c r="P9606" s="29"/>
      <c r="R9606"/>
    </row>
    <row r="9607" spans="15:18" x14ac:dyDescent="0.25">
      <c r="O9607"/>
      <c r="P9607" s="29"/>
      <c r="R9607"/>
    </row>
    <row r="9608" spans="15:18" x14ac:dyDescent="0.25">
      <c r="O9608"/>
      <c r="P9608" s="29"/>
      <c r="R9608"/>
    </row>
    <row r="9609" spans="15:18" x14ac:dyDescent="0.25">
      <c r="O9609"/>
      <c r="P9609" s="29"/>
      <c r="R9609"/>
    </row>
    <row r="9610" spans="15:18" x14ac:dyDescent="0.25">
      <c r="O9610"/>
      <c r="P9610" s="29"/>
      <c r="R9610"/>
    </row>
    <row r="9611" spans="15:18" x14ac:dyDescent="0.25">
      <c r="O9611"/>
      <c r="P9611" s="29"/>
      <c r="R9611"/>
    </row>
    <row r="9612" spans="15:18" x14ac:dyDescent="0.25">
      <c r="O9612"/>
      <c r="P9612" s="29"/>
      <c r="R9612"/>
    </row>
    <row r="9613" spans="15:18" x14ac:dyDescent="0.25">
      <c r="O9613"/>
      <c r="P9613" s="29"/>
      <c r="R9613"/>
    </row>
    <row r="9614" spans="15:18" x14ac:dyDescent="0.25">
      <c r="O9614"/>
      <c r="P9614" s="29"/>
      <c r="R9614"/>
    </row>
    <row r="9615" spans="15:18" x14ac:dyDescent="0.25">
      <c r="O9615"/>
      <c r="P9615" s="29"/>
      <c r="R9615"/>
    </row>
    <row r="9616" spans="15:18" x14ac:dyDescent="0.25">
      <c r="O9616"/>
      <c r="P9616" s="29"/>
      <c r="R9616"/>
    </row>
    <row r="9617" spans="15:18" x14ac:dyDescent="0.25">
      <c r="O9617"/>
      <c r="P9617" s="29"/>
      <c r="R9617"/>
    </row>
    <row r="9618" spans="15:18" x14ac:dyDescent="0.25">
      <c r="O9618"/>
      <c r="P9618" s="29"/>
      <c r="R9618"/>
    </row>
    <row r="9619" spans="15:18" x14ac:dyDescent="0.25">
      <c r="O9619"/>
      <c r="P9619" s="29"/>
      <c r="R9619"/>
    </row>
    <row r="9620" spans="15:18" x14ac:dyDescent="0.25">
      <c r="O9620"/>
      <c r="P9620" s="29"/>
      <c r="R9620"/>
    </row>
    <row r="9621" spans="15:18" x14ac:dyDescent="0.25">
      <c r="O9621"/>
      <c r="P9621" s="29"/>
      <c r="R9621"/>
    </row>
    <row r="9622" spans="15:18" x14ac:dyDescent="0.25">
      <c r="O9622"/>
      <c r="P9622" s="29"/>
      <c r="R9622"/>
    </row>
    <row r="9623" spans="15:18" x14ac:dyDescent="0.25">
      <c r="O9623"/>
      <c r="P9623" s="29"/>
      <c r="R9623"/>
    </row>
    <row r="9624" spans="15:18" x14ac:dyDescent="0.25">
      <c r="O9624"/>
      <c r="P9624" s="29"/>
      <c r="R9624"/>
    </row>
    <row r="9625" spans="15:18" x14ac:dyDescent="0.25">
      <c r="O9625"/>
      <c r="P9625" s="29"/>
      <c r="R9625"/>
    </row>
    <row r="9626" spans="15:18" x14ac:dyDescent="0.25">
      <c r="O9626"/>
      <c r="P9626" s="29"/>
      <c r="R9626"/>
    </row>
    <row r="9627" spans="15:18" x14ac:dyDescent="0.25">
      <c r="O9627"/>
      <c r="P9627" s="29"/>
      <c r="R9627"/>
    </row>
    <row r="9628" spans="15:18" x14ac:dyDescent="0.25">
      <c r="O9628"/>
      <c r="P9628" s="29"/>
      <c r="R9628"/>
    </row>
    <row r="9629" spans="15:18" x14ac:dyDescent="0.25">
      <c r="O9629"/>
      <c r="P9629" s="29"/>
      <c r="R9629"/>
    </row>
    <row r="9630" spans="15:18" x14ac:dyDescent="0.25">
      <c r="O9630"/>
      <c r="P9630" s="29"/>
      <c r="R9630"/>
    </row>
    <row r="9631" spans="15:18" x14ac:dyDescent="0.25">
      <c r="O9631"/>
      <c r="P9631" s="29"/>
      <c r="R9631"/>
    </row>
    <row r="9632" spans="15:18" x14ac:dyDescent="0.25">
      <c r="O9632"/>
      <c r="P9632" s="29"/>
      <c r="R9632"/>
    </row>
    <row r="9633" spans="15:18" x14ac:dyDescent="0.25">
      <c r="O9633"/>
      <c r="P9633" s="29"/>
      <c r="R9633"/>
    </row>
    <row r="9634" spans="15:18" x14ac:dyDescent="0.25">
      <c r="O9634"/>
      <c r="P9634" s="29"/>
      <c r="R9634"/>
    </row>
    <row r="9635" spans="15:18" x14ac:dyDescent="0.25">
      <c r="O9635"/>
      <c r="P9635" s="29"/>
      <c r="R9635"/>
    </row>
    <row r="9636" spans="15:18" x14ac:dyDescent="0.25">
      <c r="O9636"/>
      <c r="P9636" s="29"/>
      <c r="R9636"/>
    </row>
    <row r="9637" spans="15:18" x14ac:dyDescent="0.25">
      <c r="O9637"/>
      <c r="P9637" s="29"/>
      <c r="R9637"/>
    </row>
    <row r="9638" spans="15:18" x14ac:dyDescent="0.25">
      <c r="O9638"/>
      <c r="P9638" s="29"/>
      <c r="R9638"/>
    </row>
    <row r="9639" spans="15:18" x14ac:dyDescent="0.25">
      <c r="O9639"/>
      <c r="P9639" s="29"/>
      <c r="R9639"/>
    </row>
    <row r="9640" spans="15:18" x14ac:dyDescent="0.25">
      <c r="O9640"/>
      <c r="P9640" s="29"/>
      <c r="R9640"/>
    </row>
    <row r="9641" spans="15:18" x14ac:dyDescent="0.25">
      <c r="O9641"/>
      <c r="P9641" s="29"/>
      <c r="R9641"/>
    </row>
    <row r="9642" spans="15:18" x14ac:dyDescent="0.25">
      <c r="O9642"/>
      <c r="P9642" s="29"/>
      <c r="R9642"/>
    </row>
    <row r="9643" spans="15:18" x14ac:dyDescent="0.25">
      <c r="O9643"/>
      <c r="P9643" s="29"/>
      <c r="R9643"/>
    </row>
    <row r="9644" spans="15:18" x14ac:dyDescent="0.25">
      <c r="O9644"/>
      <c r="P9644" s="29"/>
      <c r="R9644"/>
    </row>
    <row r="9645" spans="15:18" x14ac:dyDescent="0.25">
      <c r="O9645"/>
      <c r="P9645" s="29"/>
      <c r="R9645"/>
    </row>
    <row r="9646" spans="15:18" x14ac:dyDescent="0.25">
      <c r="O9646"/>
      <c r="P9646" s="29"/>
      <c r="R9646"/>
    </row>
    <row r="9647" spans="15:18" x14ac:dyDescent="0.25">
      <c r="O9647"/>
      <c r="P9647" s="29"/>
      <c r="R9647"/>
    </row>
    <row r="9648" spans="15:18" x14ac:dyDescent="0.25">
      <c r="O9648"/>
      <c r="P9648" s="29"/>
      <c r="R9648"/>
    </row>
    <row r="9649" spans="15:18" x14ac:dyDescent="0.25">
      <c r="O9649"/>
      <c r="P9649" s="29"/>
      <c r="R9649"/>
    </row>
    <row r="9650" spans="15:18" x14ac:dyDescent="0.25">
      <c r="O9650"/>
      <c r="P9650" s="29"/>
      <c r="R9650"/>
    </row>
    <row r="9651" spans="15:18" x14ac:dyDescent="0.25">
      <c r="O9651"/>
      <c r="P9651" s="29"/>
      <c r="R9651"/>
    </row>
    <row r="9652" spans="15:18" x14ac:dyDescent="0.25">
      <c r="O9652"/>
      <c r="P9652" s="29"/>
      <c r="R9652"/>
    </row>
    <row r="9653" spans="15:18" x14ac:dyDescent="0.25">
      <c r="O9653"/>
      <c r="P9653" s="29"/>
      <c r="R9653"/>
    </row>
    <row r="9654" spans="15:18" x14ac:dyDescent="0.25">
      <c r="O9654"/>
      <c r="P9654" s="29"/>
      <c r="R9654"/>
    </row>
    <row r="9655" spans="15:18" x14ac:dyDescent="0.25">
      <c r="O9655"/>
      <c r="P9655" s="29"/>
      <c r="R9655"/>
    </row>
    <row r="9656" spans="15:18" x14ac:dyDescent="0.25">
      <c r="O9656"/>
      <c r="P9656" s="29"/>
      <c r="R9656"/>
    </row>
    <row r="9657" spans="15:18" x14ac:dyDescent="0.25">
      <c r="O9657"/>
      <c r="P9657" s="29"/>
      <c r="R9657"/>
    </row>
    <row r="9658" spans="15:18" x14ac:dyDescent="0.25">
      <c r="O9658"/>
      <c r="P9658" s="29"/>
      <c r="R9658"/>
    </row>
    <row r="9659" spans="15:18" x14ac:dyDescent="0.25">
      <c r="O9659"/>
      <c r="P9659" s="29"/>
      <c r="R9659"/>
    </row>
    <row r="9660" spans="15:18" x14ac:dyDescent="0.25">
      <c r="O9660"/>
      <c r="P9660" s="29"/>
      <c r="R9660"/>
    </row>
    <row r="9661" spans="15:18" x14ac:dyDescent="0.25">
      <c r="O9661"/>
      <c r="P9661" s="29"/>
      <c r="R9661"/>
    </row>
    <row r="9662" spans="15:18" x14ac:dyDescent="0.25">
      <c r="O9662"/>
      <c r="P9662" s="29"/>
      <c r="R9662"/>
    </row>
    <row r="9663" spans="15:18" x14ac:dyDescent="0.25">
      <c r="O9663"/>
      <c r="P9663" s="29"/>
      <c r="R9663"/>
    </row>
    <row r="9664" spans="15:18" x14ac:dyDescent="0.25">
      <c r="O9664"/>
      <c r="P9664" s="29"/>
      <c r="R9664"/>
    </row>
    <row r="9665" spans="15:18" x14ac:dyDescent="0.25">
      <c r="O9665"/>
      <c r="P9665" s="29"/>
      <c r="R9665"/>
    </row>
    <row r="9666" spans="15:18" x14ac:dyDescent="0.25">
      <c r="O9666"/>
      <c r="P9666" s="29"/>
      <c r="R9666"/>
    </row>
    <row r="9667" spans="15:18" x14ac:dyDescent="0.25">
      <c r="O9667"/>
      <c r="P9667" s="29"/>
      <c r="R9667"/>
    </row>
    <row r="9668" spans="15:18" x14ac:dyDescent="0.25">
      <c r="O9668"/>
      <c r="P9668" s="29"/>
      <c r="R9668"/>
    </row>
    <row r="9669" spans="15:18" x14ac:dyDescent="0.25">
      <c r="O9669"/>
      <c r="P9669" s="29"/>
      <c r="R9669"/>
    </row>
    <row r="9670" spans="15:18" x14ac:dyDescent="0.25">
      <c r="O9670"/>
      <c r="P9670" s="29"/>
      <c r="R9670"/>
    </row>
    <row r="9671" spans="15:18" x14ac:dyDescent="0.25">
      <c r="O9671"/>
      <c r="P9671" s="29"/>
      <c r="R9671"/>
    </row>
    <row r="9672" spans="15:18" x14ac:dyDescent="0.25">
      <c r="O9672"/>
      <c r="P9672" s="29"/>
      <c r="R9672"/>
    </row>
    <row r="9673" spans="15:18" x14ac:dyDescent="0.25">
      <c r="O9673"/>
      <c r="P9673" s="29"/>
      <c r="R9673"/>
    </row>
    <row r="9674" spans="15:18" x14ac:dyDescent="0.25">
      <c r="O9674"/>
      <c r="P9674" s="29"/>
      <c r="R9674"/>
    </row>
    <row r="9675" spans="15:18" x14ac:dyDescent="0.25">
      <c r="O9675"/>
      <c r="P9675" s="29"/>
      <c r="R9675"/>
    </row>
    <row r="9676" spans="15:18" x14ac:dyDescent="0.25">
      <c r="O9676"/>
      <c r="P9676" s="29"/>
      <c r="R9676"/>
    </row>
    <row r="9677" spans="15:18" x14ac:dyDescent="0.25">
      <c r="O9677"/>
      <c r="P9677" s="29"/>
      <c r="R9677"/>
    </row>
    <row r="9678" spans="15:18" x14ac:dyDescent="0.25">
      <c r="O9678"/>
      <c r="P9678" s="29"/>
      <c r="R9678"/>
    </row>
    <row r="9679" spans="15:18" x14ac:dyDescent="0.25">
      <c r="O9679"/>
      <c r="P9679" s="29"/>
      <c r="R9679"/>
    </row>
    <row r="9680" spans="15:18" x14ac:dyDescent="0.25">
      <c r="O9680"/>
      <c r="P9680" s="29"/>
      <c r="R9680"/>
    </row>
    <row r="9681" spans="15:18" x14ac:dyDescent="0.25">
      <c r="O9681"/>
      <c r="P9681" s="29"/>
      <c r="R9681"/>
    </row>
    <row r="9682" spans="15:18" x14ac:dyDescent="0.25">
      <c r="O9682"/>
      <c r="P9682" s="29"/>
      <c r="R9682"/>
    </row>
    <row r="9683" spans="15:18" x14ac:dyDescent="0.25">
      <c r="O9683"/>
      <c r="P9683" s="29"/>
      <c r="R9683"/>
    </row>
    <row r="9684" spans="15:18" x14ac:dyDescent="0.25">
      <c r="O9684"/>
      <c r="P9684" s="29"/>
      <c r="R9684"/>
    </row>
    <row r="9685" spans="15:18" x14ac:dyDescent="0.25">
      <c r="O9685"/>
      <c r="P9685" s="29"/>
      <c r="R9685"/>
    </row>
    <row r="9686" spans="15:18" x14ac:dyDescent="0.25">
      <c r="O9686"/>
      <c r="P9686" s="29"/>
      <c r="R9686"/>
    </row>
    <row r="9687" spans="15:18" x14ac:dyDescent="0.25">
      <c r="O9687"/>
      <c r="P9687" s="29"/>
      <c r="R9687"/>
    </row>
    <row r="9688" spans="15:18" x14ac:dyDescent="0.25">
      <c r="O9688"/>
      <c r="P9688" s="29"/>
      <c r="R9688"/>
    </row>
    <row r="9689" spans="15:18" x14ac:dyDescent="0.25">
      <c r="O9689"/>
      <c r="P9689" s="29"/>
      <c r="R9689"/>
    </row>
    <row r="9690" spans="15:18" x14ac:dyDescent="0.25">
      <c r="O9690"/>
      <c r="P9690" s="29"/>
      <c r="R9690"/>
    </row>
    <row r="9691" spans="15:18" x14ac:dyDescent="0.25">
      <c r="O9691"/>
      <c r="P9691" s="29"/>
      <c r="R9691"/>
    </row>
    <row r="9692" spans="15:18" x14ac:dyDescent="0.25">
      <c r="O9692"/>
      <c r="P9692" s="29"/>
      <c r="R9692"/>
    </row>
    <row r="9693" spans="15:18" x14ac:dyDescent="0.25">
      <c r="O9693"/>
      <c r="P9693" s="29"/>
      <c r="R9693"/>
    </row>
    <row r="9694" spans="15:18" x14ac:dyDescent="0.25">
      <c r="O9694"/>
      <c r="P9694" s="29"/>
      <c r="R9694"/>
    </row>
    <row r="9695" spans="15:18" x14ac:dyDescent="0.25">
      <c r="O9695"/>
      <c r="P9695" s="29"/>
      <c r="R9695"/>
    </row>
    <row r="9696" spans="15:18" x14ac:dyDescent="0.25">
      <c r="O9696"/>
      <c r="P9696" s="29"/>
      <c r="R9696"/>
    </row>
    <row r="9697" spans="15:18" x14ac:dyDescent="0.25">
      <c r="O9697"/>
      <c r="P9697" s="29"/>
      <c r="R9697"/>
    </row>
    <row r="9698" spans="15:18" x14ac:dyDescent="0.25">
      <c r="O9698"/>
      <c r="P9698" s="29"/>
      <c r="R9698"/>
    </row>
    <row r="9699" spans="15:18" x14ac:dyDescent="0.25">
      <c r="O9699"/>
      <c r="P9699" s="29"/>
      <c r="R9699"/>
    </row>
    <row r="9700" spans="15:18" x14ac:dyDescent="0.25">
      <c r="O9700"/>
      <c r="P9700" s="29"/>
      <c r="R9700"/>
    </row>
    <row r="9701" spans="15:18" x14ac:dyDescent="0.25">
      <c r="O9701"/>
      <c r="P9701" s="29"/>
      <c r="R9701"/>
    </row>
    <row r="9702" spans="15:18" x14ac:dyDescent="0.25">
      <c r="O9702"/>
      <c r="P9702" s="29"/>
      <c r="R9702"/>
    </row>
    <row r="9703" spans="15:18" x14ac:dyDescent="0.25">
      <c r="O9703"/>
      <c r="P9703" s="29"/>
      <c r="R9703"/>
    </row>
    <row r="9704" spans="15:18" x14ac:dyDescent="0.25">
      <c r="O9704"/>
      <c r="P9704" s="29"/>
      <c r="R9704"/>
    </row>
    <row r="9705" spans="15:18" x14ac:dyDescent="0.25">
      <c r="O9705"/>
      <c r="P9705" s="29"/>
      <c r="R9705"/>
    </row>
    <row r="9706" spans="15:18" x14ac:dyDescent="0.25">
      <c r="O9706"/>
      <c r="P9706" s="29"/>
      <c r="R9706"/>
    </row>
    <row r="9707" spans="15:18" x14ac:dyDescent="0.25">
      <c r="O9707"/>
      <c r="P9707" s="29"/>
      <c r="R9707"/>
    </row>
    <row r="9708" spans="15:18" x14ac:dyDescent="0.25">
      <c r="O9708"/>
      <c r="P9708" s="29"/>
      <c r="R9708"/>
    </row>
    <row r="9709" spans="15:18" x14ac:dyDescent="0.25">
      <c r="O9709"/>
      <c r="P9709" s="29"/>
      <c r="R9709"/>
    </row>
    <row r="9710" spans="15:18" x14ac:dyDescent="0.25">
      <c r="O9710"/>
      <c r="P9710" s="29"/>
      <c r="R9710"/>
    </row>
    <row r="9711" spans="15:18" x14ac:dyDescent="0.25">
      <c r="O9711"/>
      <c r="P9711" s="29"/>
      <c r="R9711"/>
    </row>
    <row r="9712" spans="15:18" x14ac:dyDescent="0.25">
      <c r="O9712"/>
      <c r="P9712" s="29"/>
      <c r="R9712"/>
    </row>
    <row r="9713" spans="15:18" x14ac:dyDescent="0.25">
      <c r="O9713"/>
      <c r="P9713" s="29"/>
      <c r="R9713"/>
    </row>
    <row r="9714" spans="15:18" x14ac:dyDescent="0.25">
      <c r="O9714"/>
      <c r="P9714" s="29"/>
      <c r="R9714"/>
    </row>
    <row r="9715" spans="15:18" x14ac:dyDescent="0.25">
      <c r="O9715"/>
      <c r="P9715" s="29"/>
      <c r="R9715"/>
    </row>
    <row r="9716" spans="15:18" x14ac:dyDescent="0.25">
      <c r="O9716"/>
      <c r="P9716" s="29"/>
      <c r="R9716"/>
    </row>
    <row r="9717" spans="15:18" x14ac:dyDescent="0.25">
      <c r="O9717"/>
      <c r="P9717" s="29"/>
      <c r="R9717"/>
    </row>
    <row r="9718" spans="15:18" x14ac:dyDescent="0.25">
      <c r="O9718"/>
      <c r="P9718" s="29"/>
      <c r="R9718"/>
    </row>
    <row r="9719" spans="15:18" x14ac:dyDescent="0.25">
      <c r="O9719"/>
      <c r="P9719" s="29"/>
      <c r="R9719"/>
    </row>
    <row r="9720" spans="15:18" x14ac:dyDescent="0.25">
      <c r="O9720"/>
      <c r="P9720" s="29"/>
      <c r="R9720"/>
    </row>
    <row r="9721" spans="15:18" x14ac:dyDescent="0.25">
      <c r="O9721"/>
      <c r="P9721" s="29"/>
      <c r="R9721"/>
    </row>
    <row r="9722" spans="15:18" x14ac:dyDescent="0.25">
      <c r="O9722"/>
      <c r="P9722" s="29"/>
      <c r="R9722"/>
    </row>
    <row r="9723" spans="15:18" x14ac:dyDescent="0.25">
      <c r="O9723"/>
      <c r="P9723" s="29"/>
      <c r="R9723"/>
    </row>
    <row r="9724" spans="15:18" x14ac:dyDescent="0.25">
      <c r="O9724"/>
      <c r="P9724" s="29"/>
      <c r="R9724"/>
    </row>
    <row r="9725" spans="15:18" x14ac:dyDescent="0.25">
      <c r="O9725"/>
      <c r="P9725" s="29"/>
      <c r="R9725"/>
    </row>
    <row r="9726" spans="15:18" x14ac:dyDescent="0.25">
      <c r="O9726"/>
      <c r="P9726" s="29"/>
      <c r="R9726"/>
    </row>
    <row r="9727" spans="15:18" x14ac:dyDescent="0.25">
      <c r="O9727"/>
      <c r="P9727" s="29"/>
      <c r="R9727"/>
    </row>
    <row r="9728" spans="15:18" x14ac:dyDescent="0.25">
      <c r="O9728"/>
      <c r="P9728" s="29"/>
      <c r="R9728"/>
    </row>
    <row r="9729" spans="15:18" x14ac:dyDescent="0.25">
      <c r="O9729"/>
      <c r="P9729" s="29"/>
      <c r="R9729"/>
    </row>
    <row r="9730" spans="15:18" x14ac:dyDescent="0.25">
      <c r="O9730"/>
      <c r="P9730" s="29"/>
      <c r="R9730"/>
    </row>
    <row r="9731" spans="15:18" x14ac:dyDescent="0.25">
      <c r="O9731"/>
      <c r="P9731" s="29"/>
      <c r="R9731"/>
    </row>
    <row r="9732" spans="15:18" x14ac:dyDescent="0.25">
      <c r="O9732"/>
      <c r="P9732" s="29"/>
      <c r="R9732"/>
    </row>
    <row r="9733" spans="15:18" x14ac:dyDescent="0.25">
      <c r="O9733"/>
      <c r="P9733" s="29"/>
      <c r="R9733"/>
    </row>
    <row r="9734" spans="15:18" x14ac:dyDescent="0.25">
      <c r="O9734"/>
      <c r="P9734" s="29"/>
      <c r="R9734"/>
    </row>
    <row r="9735" spans="15:18" x14ac:dyDescent="0.25">
      <c r="O9735"/>
      <c r="P9735" s="29"/>
      <c r="R9735"/>
    </row>
    <row r="9736" spans="15:18" x14ac:dyDescent="0.25">
      <c r="O9736"/>
      <c r="P9736" s="29"/>
      <c r="R9736"/>
    </row>
    <row r="9737" spans="15:18" x14ac:dyDescent="0.25">
      <c r="O9737"/>
      <c r="P9737" s="29"/>
      <c r="R9737"/>
    </row>
    <row r="9738" spans="15:18" x14ac:dyDescent="0.25">
      <c r="O9738"/>
      <c r="P9738" s="29"/>
      <c r="R9738"/>
    </row>
    <row r="9739" spans="15:18" x14ac:dyDescent="0.25">
      <c r="O9739"/>
      <c r="P9739" s="29"/>
      <c r="R9739"/>
    </row>
    <row r="9740" spans="15:18" x14ac:dyDescent="0.25">
      <c r="O9740"/>
      <c r="P9740" s="29"/>
      <c r="R9740"/>
    </row>
    <row r="9741" spans="15:18" x14ac:dyDescent="0.25">
      <c r="O9741"/>
      <c r="P9741" s="29"/>
      <c r="R9741"/>
    </row>
    <row r="9742" spans="15:18" x14ac:dyDescent="0.25">
      <c r="O9742"/>
      <c r="P9742" s="29"/>
      <c r="R9742"/>
    </row>
    <row r="9743" spans="15:18" x14ac:dyDescent="0.25">
      <c r="O9743"/>
      <c r="P9743" s="29"/>
      <c r="R9743"/>
    </row>
    <row r="9744" spans="15:18" x14ac:dyDescent="0.25">
      <c r="O9744"/>
      <c r="P9744" s="29"/>
      <c r="R9744"/>
    </row>
    <row r="9745" spans="15:18" x14ac:dyDescent="0.25">
      <c r="O9745"/>
      <c r="P9745" s="29"/>
      <c r="R9745"/>
    </row>
    <row r="9746" spans="15:18" x14ac:dyDescent="0.25">
      <c r="O9746"/>
      <c r="P9746" s="29"/>
      <c r="R9746"/>
    </row>
    <row r="9747" spans="15:18" x14ac:dyDescent="0.25">
      <c r="O9747"/>
      <c r="P9747" s="29"/>
      <c r="R9747"/>
    </row>
    <row r="9748" spans="15:18" x14ac:dyDescent="0.25">
      <c r="O9748"/>
      <c r="P9748" s="29"/>
      <c r="R9748"/>
    </row>
    <row r="9749" spans="15:18" x14ac:dyDescent="0.25">
      <c r="O9749"/>
      <c r="P9749" s="29"/>
      <c r="R9749"/>
    </row>
    <row r="9750" spans="15:18" x14ac:dyDescent="0.25">
      <c r="O9750"/>
      <c r="P9750" s="29"/>
      <c r="R9750"/>
    </row>
    <row r="9751" spans="15:18" x14ac:dyDescent="0.25">
      <c r="O9751"/>
      <c r="P9751" s="29"/>
      <c r="R9751"/>
    </row>
    <row r="9752" spans="15:18" x14ac:dyDescent="0.25">
      <c r="O9752"/>
      <c r="P9752" s="29"/>
      <c r="R9752"/>
    </row>
    <row r="9753" spans="15:18" x14ac:dyDescent="0.25">
      <c r="O9753"/>
      <c r="P9753" s="29"/>
      <c r="R9753"/>
    </row>
    <row r="9754" spans="15:18" x14ac:dyDescent="0.25">
      <c r="O9754"/>
      <c r="P9754" s="29"/>
      <c r="R9754"/>
    </row>
    <row r="9755" spans="15:18" x14ac:dyDescent="0.25">
      <c r="O9755"/>
      <c r="P9755" s="29"/>
      <c r="R9755"/>
    </row>
    <row r="9756" spans="15:18" x14ac:dyDescent="0.25">
      <c r="O9756"/>
      <c r="P9756" s="29"/>
      <c r="R9756"/>
    </row>
    <row r="9757" spans="15:18" x14ac:dyDescent="0.25">
      <c r="O9757"/>
      <c r="P9757" s="29"/>
      <c r="R9757"/>
    </row>
    <row r="9758" spans="15:18" x14ac:dyDescent="0.25">
      <c r="O9758"/>
      <c r="P9758" s="29"/>
      <c r="R9758"/>
    </row>
    <row r="9759" spans="15:18" x14ac:dyDescent="0.25">
      <c r="O9759"/>
      <c r="P9759" s="29"/>
      <c r="R9759"/>
    </row>
    <row r="9760" spans="15:18" x14ac:dyDescent="0.25">
      <c r="O9760"/>
      <c r="P9760" s="29"/>
      <c r="R9760"/>
    </row>
    <row r="9761" spans="15:18" x14ac:dyDescent="0.25">
      <c r="O9761"/>
      <c r="P9761" s="29"/>
      <c r="R9761"/>
    </row>
    <row r="9762" spans="15:18" x14ac:dyDescent="0.25">
      <c r="O9762"/>
      <c r="P9762" s="29"/>
      <c r="R9762"/>
    </row>
    <row r="9763" spans="15:18" x14ac:dyDescent="0.25">
      <c r="O9763"/>
      <c r="P9763" s="29"/>
      <c r="R9763"/>
    </row>
    <row r="9764" spans="15:18" x14ac:dyDescent="0.25">
      <c r="O9764"/>
      <c r="P9764" s="29"/>
      <c r="R9764"/>
    </row>
    <row r="9765" spans="15:18" x14ac:dyDescent="0.25">
      <c r="O9765"/>
      <c r="P9765" s="29"/>
      <c r="R9765"/>
    </row>
    <row r="9766" spans="15:18" x14ac:dyDescent="0.25">
      <c r="O9766"/>
      <c r="P9766" s="29"/>
      <c r="R9766"/>
    </row>
    <row r="9767" spans="15:18" x14ac:dyDescent="0.25">
      <c r="O9767"/>
      <c r="P9767" s="29"/>
      <c r="R9767"/>
    </row>
    <row r="9768" spans="15:18" x14ac:dyDescent="0.25">
      <c r="O9768"/>
      <c r="P9768" s="29"/>
      <c r="R9768"/>
    </row>
    <row r="9769" spans="15:18" x14ac:dyDescent="0.25">
      <c r="O9769"/>
      <c r="P9769" s="29"/>
      <c r="R9769"/>
    </row>
    <row r="9770" spans="15:18" x14ac:dyDescent="0.25">
      <c r="O9770"/>
      <c r="P9770" s="29"/>
      <c r="R9770"/>
    </row>
    <row r="9771" spans="15:18" x14ac:dyDescent="0.25">
      <c r="O9771"/>
      <c r="P9771" s="29"/>
      <c r="R9771"/>
    </row>
    <row r="9772" spans="15:18" x14ac:dyDescent="0.25">
      <c r="O9772"/>
      <c r="P9772" s="29"/>
      <c r="R9772"/>
    </row>
    <row r="9773" spans="15:18" x14ac:dyDescent="0.25">
      <c r="O9773"/>
      <c r="P9773" s="29"/>
      <c r="R9773"/>
    </row>
    <row r="9774" spans="15:18" x14ac:dyDescent="0.25">
      <c r="O9774"/>
      <c r="P9774" s="29"/>
      <c r="R9774"/>
    </row>
    <row r="9775" spans="15:18" x14ac:dyDescent="0.25">
      <c r="O9775"/>
      <c r="P9775" s="29"/>
      <c r="R9775"/>
    </row>
    <row r="9776" spans="15:18" x14ac:dyDescent="0.25">
      <c r="O9776"/>
      <c r="P9776" s="29"/>
      <c r="R9776"/>
    </row>
    <row r="9777" spans="15:18" x14ac:dyDescent="0.25">
      <c r="O9777"/>
      <c r="P9777" s="29"/>
      <c r="R9777"/>
    </row>
    <row r="9778" spans="15:18" x14ac:dyDescent="0.25">
      <c r="O9778"/>
      <c r="P9778" s="29"/>
      <c r="R9778"/>
    </row>
    <row r="9779" spans="15:18" x14ac:dyDescent="0.25">
      <c r="O9779"/>
      <c r="P9779" s="29"/>
      <c r="R9779"/>
    </row>
    <row r="9780" spans="15:18" x14ac:dyDescent="0.25">
      <c r="O9780"/>
      <c r="P9780" s="29"/>
      <c r="R9780"/>
    </row>
    <row r="9781" spans="15:18" x14ac:dyDescent="0.25">
      <c r="O9781"/>
      <c r="P9781" s="29"/>
      <c r="R9781"/>
    </row>
    <row r="9782" spans="15:18" x14ac:dyDescent="0.25">
      <c r="O9782"/>
      <c r="P9782" s="29"/>
      <c r="R9782"/>
    </row>
    <row r="9783" spans="15:18" x14ac:dyDescent="0.25">
      <c r="O9783"/>
      <c r="P9783" s="29"/>
      <c r="R9783"/>
    </row>
    <row r="9784" spans="15:18" x14ac:dyDescent="0.25">
      <c r="O9784"/>
      <c r="P9784" s="29"/>
      <c r="R9784"/>
    </row>
    <row r="9785" spans="15:18" x14ac:dyDescent="0.25">
      <c r="O9785"/>
      <c r="P9785" s="29"/>
      <c r="R9785"/>
    </row>
    <row r="9786" spans="15:18" x14ac:dyDescent="0.25">
      <c r="O9786"/>
      <c r="P9786" s="29"/>
      <c r="R9786"/>
    </row>
    <row r="9787" spans="15:18" x14ac:dyDescent="0.25">
      <c r="O9787"/>
      <c r="P9787" s="29"/>
      <c r="R9787"/>
    </row>
    <row r="9788" spans="15:18" x14ac:dyDescent="0.25">
      <c r="O9788"/>
      <c r="P9788" s="29"/>
      <c r="R9788"/>
    </row>
    <row r="9789" spans="15:18" x14ac:dyDescent="0.25">
      <c r="O9789"/>
      <c r="P9789" s="29"/>
      <c r="R9789"/>
    </row>
    <row r="9790" spans="15:18" x14ac:dyDescent="0.25">
      <c r="O9790"/>
      <c r="P9790" s="29"/>
      <c r="R9790"/>
    </row>
    <row r="9791" spans="15:18" x14ac:dyDescent="0.25">
      <c r="O9791"/>
      <c r="P9791" s="29"/>
      <c r="R9791"/>
    </row>
    <row r="9792" spans="15:18" x14ac:dyDescent="0.25">
      <c r="O9792"/>
      <c r="P9792" s="29"/>
      <c r="R9792"/>
    </row>
    <row r="9793" spans="15:18" x14ac:dyDescent="0.25">
      <c r="O9793"/>
      <c r="P9793" s="29"/>
      <c r="R9793"/>
    </row>
    <row r="9794" spans="15:18" x14ac:dyDescent="0.25">
      <c r="O9794"/>
      <c r="P9794" s="29"/>
      <c r="R9794"/>
    </row>
    <row r="9795" spans="15:18" x14ac:dyDescent="0.25">
      <c r="O9795"/>
      <c r="P9795" s="29"/>
      <c r="R9795"/>
    </row>
    <row r="9796" spans="15:18" x14ac:dyDescent="0.25">
      <c r="O9796"/>
      <c r="P9796" s="29"/>
      <c r="R9796"/>
    </row>
    <row r="9797" spans="15:18" x14ac:dyDescent="0.25">
      <c r="O9797"/>
      <c r="P9797" s="29"/>
      <c r="R9797"/>
    </row>
    <row r="9798" spans="15:18" x14ac:dyDescent="0.25">
      <c r="O9798"/>
      <c r="P9798" s="29"/>
      <c r="R9798"/>
    </row>
    <row r="9799" spans="15:18" x14ac:dyDescent="0.25">
      <c r="O9799"/>
      <c r="P9799" s="29"/>
      <c r="R9799"/>
    </row>
    <row r="9800" spans="15:18" x14ac:dyDescent="0.25">
      <c r="O9800"/>
      <c r="P9800" s="29"/>
      <c r="R9800"/>
    </row>
    <row r="9801" spans="15:18" x14ac:dyDescent="0.25">
      <c r="O9801"/>
      <c r="P9801" s="29"/>
      <c r="R9801"/>
    </row>
    <row r="9802" spans="15:18" x14ac:dyDescent="0.25">
      <c r="O9802"/>
      <c r="P9802" s="29"/>
      <c r="R9802"/>
    </row>
    <row r="9803" spans="15:18" x14ac:dyDescent="0.25">
      <c r="O9803"/>
      <c r="P9803" s="29"/>
      <c r="R9803"/>
    </row>
    <row r="9804" spans="15:18" x14ac:dyDescent="0.25">
      <c r="O9804"/>
      <c r="P9804" s="29"/>
      <c r="R9804"/>
    </row>
    <row r="9805" spans="15:18" x14ac:dyDescent="0.25">
      <c r="O9805"/>
      <c r="P9805" s="29"/>
      <c r="R9805"/>
    </row>
    <row r="9806" spans="15:18" x14ac:dyDescent="0.25">
      <c r="O9806"/>
      <c r="P9806" s="29"/>
      <c r="R9806"/>
    </row>
    <row r="9807" spans="15:18" x14ac:dyDescent="0.25">
      <c r="O9807"/>
      <c r="P9807" s="29"/>
      <c r="R9807"/>
    </row>
    <row r="9808" spans="15:18" x14ac:dyDescent="0.25">
      <c r="O9808"/>
      <c r="P9808" s="29"/>
      <c r="R9808"/>
    </row>
    <row r="9809" spans="15:18" x14ac:dyDescent="0.25">
      <c r="O9809"/>
      <c r="P9809" s="29"/>
      <c r="R9809"/>
    </row>
    <row r="9810" spans="15:18" x14ac:dyDescent="0.25">
      <c r="O9810"/>
      <c r="P9810" s="29"/>
      <c r="R9810"/>
    </row>
    <row r="9811" spans="15:18" x14ac:dyDescent="0.25">
      <c r="O9811"/>
      <c r="P9811" s="29"/>
      <c r="R9811"/>
    </row>
    <row r="9812" spans="15:18" x14ac:dyDescent="0.25">
      <c r="O9812"/>
      <c r="P9812" s="29"/>
      <c r="R9812"/>
    </row>
    <row r="9813" spans="15:18" x14ac:dyDescent="0.25">
      <c r="O9813"/>
      <c r="P9813" s="29"/>
      <c r="R9813"/>
    </row>
    <row r="9814" spans="15:18" x14ac:dyDescent="0.25">
      <c r="O9814"/>
      <c r="P9814" s="29"/>
      <c r="R9814"/>
    </row>
    <row r="9815" spans="15:18" x14ac:dyDescent="0.25">
      <c r="O9815"/>
      <c r="P9815" s="29"/>
      <c r="R9815"/>
    </row>
    <row r="9816" spans="15:18" x14ac:dyDescent="0.25">
      <c r="O9816"/>
      <c r="P9816" s="29"/>
      <c r="R9816"/>
    </row>
    <row r="9817" spans="15:18" x14ac:dyDescent="0.25">
      <c r="O9817"/>
      <c r="P9817" s="29"/>
      <c r="R9817"/>
    </row>
    <row r="9818" spans="15:18" x14ac:dyDescent="0.25">
      <c r="O9818"/>
      <c r="P9818" s="29"/>
      <c r="R9818"/>
    </row>
    <row r="9819" spans="15:18" x14ac:dyDescent="0.25">
      <c r="O9819"/>
      <c r="P9819" s="29"/>
      <c r="R9819"/>
    </row>
    <row r="9820" spans="15:18" x14ac:dyDescent="0.25">
      <c r="O9820"/>
      <c r="P9820" s="29"/>
      <c r="R9820"/>
    </row>
    <row r="9821" spans="15:18" x14ac:dyDescent="0.25">
      <c r="O9821"/>
      <c r="P9821" s="29"/>
      <c r="R9821"/>
    </row>
    <row r="9822" spans="15:18" x14ac:dyDescent="0.25">
      <c r="O9822"/>
      <c r="P9822" s="29"/>
      <c r="R9822"/>
    </row>
    <row r="9823" spans="15:18" x14ac:dyDescent="0.25">
      <c r="O9823"/>
      <c r="P9823" s="29"/>
      <c r="R9823"/>
    </row>
    <row r="9824" spans="15:18" x14ac:dyDescent="0.25">
      <c r="O9824"/>
      <c r="P9824" s="29"/>
      <c r="R9824"/>
    </row>
    <row r="9825" spans="15:18" x14ac:dyDescent="0.25">
      <c r="O9825"/>
      <c r="P9825" s="29"/>
      <c r="R9825"/>
    </row>
    <row r="9826" spans="15:18" x14ac:dyDescent="0.25">
      <c r="O9826"/>
      <c r="P9826" s="29"/>
      <c r="R9826"/>
    </row>
    <row r="9827" spans="15:18" x14ac:dyDescent="0.25">
      <c r="O9827"/>
      <c r="P9827" s="29"/>
      <c r="R9827"/>
    </row>
    <row r="9828" spans="15:18" x14ac:dyDescent="0.25">
      <c r="O9828"/>
      <c r="P9828" s="29"/>
      <c r="R9828"/>
    </row>
    <row r="9829" spans="15:18" x14ac:dyDescent="0.25">
      <c r="O9829"/>
      <c r="P9829" s="29"/>
      <c r="R9829"/>
    </row>
    <row r="9830" spans="15:18" x14ac:dyDescent="0.25">
      <c r="O9830"/>
      <c r="P9830" s="29"/>
      <c r="R9830"/>
    </row>
    <row r="9831" spans="15:18" x14ac:dyDescent="0.25">
      <c r="O9831"/>
      <c r="P9831" s="29"/>
      <c r="R9831"/>
    </row>
    <row r="9832" spans="15:18" x14ac:dyDescent="0.25">
      <c r="O9832"/>
      <c r="P9832" s="29"/>
      <c r="R9832"/>
    </row>
    <row r="9833" spans="15:18" x14ac:dyDescent="0.25">
      <c r="O9833"/>
      <c r="P9833" s="29"/>
      <c r="R9833"/>
    </row>
    <row r="9834" spans="15:18" x14ac:dyDescent="0.25">
      <c r="O9834"/>
      <c r="P9834" s="29"/>
      <c r="R9834"/>
    </row>
    <row r="9835" spans="15:18" x14ac:dyDescent="0.25">
      <c r="O9835"/>
      <c r="P9835" s="29"/>
      <c r="R9835"/>
    </row>
    <row r="9836" spans="15:18" x14ac:dyDescent="0.25">
      <c r="O9836"/>
      <c r="P9836" s="29"/>
      <c r="R9836"/>
    </row>
    <row r="9837" spans="15:18" x14ac:dyDescent="0.25">
      <c r="O9837"/>
      <c r="P9837" s="29"/>
      <c r="R9837"/>
    </row>
    <row r="9838" spans="15:18" x14ac:dyDescent="0.25">
      <c r="O9838"/>
      <c r="P9838" s="29"/>
      <c r="R9838"/>
    </row>
    <row r="9839" spans="15:18" x14ac:dyDescent="0.25">
      <c r="O9839"/>
      <c r="P9839" s="29"/>
      <c r="R9839"/>
    </row>
    <row r="9840" spans="15:18" x14ac:dyDescent="0.25">
      <c r="O9840"/>
      <c r="P9840" s="29"/>
      <c r="R9840"/>
    </row>
    <row r="9841" spans="15:18" x14ac:dyDescent="0.25">
      <c r="O9841"/>
      <c r="P9841" s="29"/>
      <c r="R9841"/>
    </row>
    <row r="9842" spans="15:18" x14ac:dyDescent="0.25">
      <c r="O9842"/>
      <c r="P9842" s="29"/>
      <c r="R9842"/>
    </row>
    <row r="9843" spans="15:18" x14ac:dyDescent="0.25">
      <c r="O9843"/>
      <c r="P9843" s="29"/>
      <c r="R9843"/>
    </row>
    <row r="9844" spans="15:18" x14ac:dyDescent="0.25">
      <c r="O9844"/>
      <c r="P9844" s="29"/>
      <c r="R9844"/>
    </row>
    <row r="9845" spans="15:18" x14ac:dyDescent="0.25">
      <c r="O9845"/>
      <c r="P9845" s="29"/>
      <c r="R9845"/>
    </row>
    <row r="9846" spans="15:18" x14ac:dyDescent="0.25">
      <c r="O9846"/>
      <c r="P9846" s="29"/>
      <c r="R9846"/>
    </row>
    <row r="9847" spans="15:18" x14ac:dyDescent="0.25">
      <c r="O9847"/>
      <c r="P9847" s="29"/>
      <c r="R9847"/>
    </row>
    <row r="9848" spans="15:18" x14ac:dyDescent="0.25">
      <c r="O9848"/>
      <c r="P9848" s="29"/>
      <c r="R9848"/>
    </row>
    <row r="9849" spans="15:18" x14ac:dyDescent="0.25">
      <c r="O9849"/>
      <c r="P9849" s="29"/>
      <c r="R9849"/>
    </row>
    <row r="9850" spans="15:18" x14ac:dyDescent="0.25">
      <c r="O9850"/>
      <c r="P9850" s="29"/>
      <c r="R9850"/>
    </row>
    <row r="9851" spans="15:18" x14ac:dyDescent="0.25">
      <c r="O9851"/>
      <c r="P9851" s="29"/>
      <c r="R9851"/>
    </row>
    <row r="9852" spans="15:18" x14ac:dyDescent="0.25">
      <c r="O9852"/>
      <c r="P9852" s="29"/>
      <c r="R9852"/>
    </row>
    <row r="9853" spans="15:18" x14ac:dyDescent="0.25">
      <c r="O9853"/>
      <c r="P9853" s="29"/>
      <c r="R9853"/>
    </row>
    <row r="9854" spans="15:18" x14ac:dyDescent="0.25">
      <c r="O9854"/>
      <c r="P9854" s="29"/>
      <c r="R9854"/>
    </row>
    <row r="9855" spans="15:18" x14ac:dyDescent="0.25">
      <c r="O9855"/>
      <c r="P9855" s="29"/>
      <c r="R9855"/>
    </row>
    <row r="9856" spans="15:18" x14ac:dyDescent="0.25">
      <c r="O9856"/>
      <c r="P9856" s="29"/>
      <c r="R9856"/>
    </row>
    <row r="9857" spans="15:18" x14ac:dyDescent="0.25">
      <c r="O9857"/>
      <c r="P9857" s="29"/>
      <c r="R9857"/>
    </row>
    <row r="9858" spans="15:18" x14ac:dyDescent="0.25">
      <c r="O9858"/>
      <c r="P9858" s="29"/>
      <c r="R9858"/>
    </row>
    <row r="9859" spans="15:18" x14ac:dyDescent="0.25">
      <c r="O9859"/>
      <c r="P9859" s="29"/>
      <c r="R9859"/>
    </row>
    <row r="9860" spans="15:18" x14ac:dyDescent="0.25">
      <c r="O9860"/>
      <c r="P9860" s="29"/>
      <c r="R9860"/>
    </row>
    <row r="9861" spans="15:18" x14ac:dyDescent="0.25">
      <c r="O9861"/>
      <c r="P9861" s="29"/>
      <c r="R9861"/>
    </row>
    <row r="9862" spans="15:18" x14ac:dyDescent="0.25">
      <c r="O9862"/>
      <c r="P9862" s="29"/>
      <c r="R9862"/>
    </row>
    <row r="9863" spans="15:18" x14ac:dyDescent="0.25">
      <c r="O9863"/>
      <c r="P9863" s="29"/>
      <c r="R9863"/>
    </row>
    <row r="9864" spans="15:18" x14ac:dyDescent="0.25">
      <c r="O9864"/>
      <c r="P9864" s="29"/>
      <c r="R9864"/>
    </row>
    <row r="9865" spans="15:18" x14ac:dyDescent="0.25">
      <c r="O9865"/>
      <c r="P9865" s="29"/>
      <c r="R9865"/>
    </row>
    <row r="9866" spans="15:18" x14ac:dyDescent="0.25">
      <c r="O9866"/>
      <c r="P9866" s="29"/>
      <c r="R9866"/>
    </row>
    <row r="9867" spans="15:18" x14ac:dyDescent="0.25">
      <c r="O9867"/>
      <c r="P9867" s="29"/>
      <c r="R9867"/>
    </row>
    <row r="9868" spans="15:18" x14ac:dyDescent="0.25">
      <c r="O9868"/>
      <c r="P9868" s="29"/>
      <c r="R9868"/>
    </row>
    <row r="9869" spans="15:18" x14ac:dyDescent="0.25">
      <c r="O9869"/>
      <c r="P9869" s="29"/>
      <c r="R9869"/>
    </row>
    <row r="9870" spans="15:18" x14ac:dyDescent="0.25">
      <c r="O9870"/>
      <c r="P9870" s="29"/>
      <c r="R9870"/>
    </row>
    <row r="9871" spans="15:18" x14ac:dyDescent="0.25">
      <c r="O9871"/>
      <c r="P9871" s="29"/>
      <c r="R9871"/>
    </row>
    <row r="9872" spans="15:18" x14ac:dyDescent="0.25">
      <c r="O9872"/>
      <c r="P9872" s="29"/>
      <c r="R9872"/>
    </row>
    <row r="9873" spans="15:18" x14ac:dyDescent="0.25">
      <c r="O9873"/>
      <c r="P9873" s="29"/>
      <c r="R9873"/>
    </row>
    <row r="9874" spans="15:18" x14ac:dyDescent="0.25">
      <c r="O9874"/>
      <c r="P9874" s="29"/>
      <c r="R9874"/>
    </row>
    <row r="9875" spans="15:18" x14ac:dyDescent="0.25">
      <c r="O9875"/>
      <c r="P9875" s="29"/>
      <c r="R9875"/>
    </row>
    <row r="9876" spans="15:18" x14ac:dyDescent="0.25">
      <c r="O9876"/>
      <c r="P9876" s="29"/>
      <c r="R9876"/>
    </row>
    <row r="9877" spans="15:18" x14ac:dyDescent="0.25">
      <c r="O9877"/>
      <c r="P9877" s="29"/>
      <c r="R9877"/>
    </row>
    <row r="9878" spans="15:18" x14ac:dyDescent="0.25">
      <c r="O9878"/>
      <c r="P9878" s="29"/>
      <c r="R9878"/>
    </row>
    <row r="9879" spans="15:18" x14ac:dyDescent="0.25">
      <c r="O9879"/>
      <c r="P9879" s="29"/>
      <c r="R9879"/>
    </row>
    <row r="9880" spans="15:18" x14ac:dyDescent="0.25">
      <c r="O9880"/>
      <c r="P9880" s="29"/>
      <c r="R9880"/>
    </row>
    <row r="9881" spans="15:18" x14ac:dyDescent="0.25">
      <c r="O9881"/>
      <c r="P9881" s="29"/>
      <c r="R9881"/>
    </row>
    <row r="9882" spans="15:18" x14ac:dyDescent="0.25">
      <c r="O9882"/>
      <c r="P9882" s="29"/>
      <c r="R9882"/>
    </row>
    <row r="9883" spans="15:18" x14ac:dyDescent="0.25">
      <c r="O9883"/>
      <c r="P9883" s="29"/>
      <c r="R9883"/>
    </row>
    <row r="9884" spans="15:18" x14ac:dyDescent="0.25">
      <c r="O9884"/>
      <c r="P9884" s="29"/>
      <c r="R9884"/>
    </row>
    <row r="9885" spans="15:18" x14ac:dyDescent="0.25">
      <c r="O9885"/>
      <c r="P9885" s="29"/>
      <c r="R9885"/>
    </row>
    <row r="9886" spans="15:18" x14ac:dyDescent="0.25">
      <c r="O9886"/>
      <c r="P9886" s="29"/>
      <c r="R9886"/>
    </row>
    <row r="9887" spans="15:18" x14ac:dyDescent="0.25">
      <c r="O9887"/>
      <c r="P9887" s="29"/>
      <c r="R9887"/>
    </row>
    <row r="9888" spans="15:18" x14ac:dyDescent="0.25">
      <c r="O9888"/>
      <c r="P9888" s="29"/>
      <c r="R9888"/>
    </row>
    <row r="9889" spans="15:18" x14ac:dyDescent="0.25">
      <c r="O9889"/>
      <c r="P9889" s="29"/>
      <c r="R9889"/>
    </row>
    <row r="9890" spans="15:18" x14ac:dyDescent="0.25">
      <c r="O9890"/>
      <c r="P9890" s="29"/>
      <c r="R9890"/>
    </row>
    <row r="9891" spans="15:18" x14ac:dyDescent="0.25">
      <c r="O9891"/>
      <c r="P9891" s="29"/>
      <c r="R9891"/>
    </row>
    <row r="9892" spans="15:18" x14ac:dyDescent="0.25">
      <c r="O9892"/>
      <c r="P9892" s="29"/>
      <c r="R9892"/>
    </row>
    <row r="9893" spans="15:18" x14ac:dyDescent="0.25">
      <c r="O9893"/>
      <c r="P9893" s="29"/>
      <c r="R9893"/>
    </row>
    <row r="9894" spans="15:18" x14ac:dyDescent="0.25">
      <c r="O9894"/>
      <c r="P9894" s="29"/>
      <c r="R9894"/>
    </row>
    <row r="9895" spans="15:18" x14ac:dyDescent="0.25">
      <c r="O9895"/>
      <c r="P9895" s="29"/>
      <c r="R9895"/>
    </row>
    <row r="9896" spans="15:18" x14ac:dyDescent="0.25">
      <c r="O9896"/>
      <c r="P9896" s="29"/>
      <c r="R9896"/>
    </row>
    <row r="9897" spans="15:18" x14ac:dyDescent="0.25">
      <c r="O9897"/>
      <c r="P9897" s="29"/>
      <c r="R9897"/>
    </row>
    <row r="9898" spans="15:18" x14ac:dyDescent="0.25">
      <c r="O9898"/>
      <c r="P9898" s="29"/>
      <c r="R9898"/>
    </row>
    <row r="9899" spans="15:18" x14ac:dyDescent="0.25">
      <c r="O9899"/>
      <c r="P9899" s="29"/>
      <c r="R9899"/>
    </row>
    <row r="9900" spans="15:18" x14ac:dyDescent="0.25">
      <c r="O9900"/>
      <c r="P9900" s="29"/>
      <c r="R9900"/>
    </row>
    <row r="9901" spans="15:18" x14ac:dyDescent="0.25">
      <c r="O9901"/>
      <c r="P9901" s="29"/>
      <c r="R9901"/>
    </row>
    <row r="9902" spans="15:18" x14ac:dyDescent="0.25">
      <c r="O9902"/>
      <c r="P9902" s="29"/>
      <c r="R9902"/>
    </row>
    <row r="9903" spans="15:18" x14ac:dyDescent="0.25">
      <c r="O9903"/>
      <c r="P9903" s="29"/>
      <c r="R9903"/>
    </row>
    <row r="9904" spans="15:18" x14ac:dyDescent="0.25">
      <c r="O9904"/>
      <c r="P9904" s="29"/>
      <c r="R9904"/>
    </row>
    <row r="9905" spans="15:18" x14ac:dyDescent="0.25">
      <c r="O9905"/>
      <c r="P9905" s="29"/>
      <c r="R9905"/>
    </row>
    <row r="9906" spans="15:18" x14ac:dyDescent="0.25">
      <c r="O9906"/>
      <c r="P9906" s="29"/>
      <c r="R9906"/>
    </row>
    <row r="9907" spans="15:18" x14ac:dyDescent="0.25">
      <c r="O9907"/>
      <c r="P9907" s="29"/>
      <c r="R9907"/>
    </row>
    <row r="9908" spans="15:18" x14ac:dyDescent="0.25">
      <c r="O9908"/>
      <c r="P9908" s="29"/>
      <c r="R9908"/>
    </row>
    <row r="9909" spans="15:18" x14ac:dyDescent="0.25">
      <c r="O9909"/>
      <c r="P9909" s="29"/>
      <c r="R9909"/>
    </row>
    <row r="9910" spans="15:18" x14ac:dyDescent="0.25">
      <c r="O9910"/>
      <c r="P9910" s="29"/>
      <c r="R9910"/>
    </row>
    <row r="9911" spans="15:18" x14ac:dyDescent="0.25">
      <c r="O9911"/>
      <c r="P9911" s="29"/>
      <c r="R9911"/>
    </row>
    <row r="9912" spans="15:18" x14ac:dyDescent="0.25">
      <c r="O9912"/>
      <c r="P9912" s="29"/>
      <c r="R9912"/>
    </row>
    <row r="9913" spans="15:18" x14ac:dyDescent="0.25">
      <c r="O9913"/>
      <c r="P9913" s="29"/>
      <c r="R9913"/>
    </row>
    <row r="9914" spans="15:18" x14ac:dyDescent="0.25">
      <c r="O9914"/>
      <c r="P9914" s="29"/>
      <c r="R9914"/>
    </row>
    <row r="9915" spans="15:18" x14ac:dyDescent="0.25">
      <c r="O9915"/>
      <c r="P9915" s="29"/>
      <c r="R9915"/>
    </row>
    <row r="9916" spans="15:18" x14ac:dyDescent="0.25">
      <c r="O9916"/>
      <c r="P9916" s="29"/>
      <c r="R9916"/>
    </row>
    <row r="9917" spans="15:18" x14ac:dyDescent="0.25">
      <c r="O9917"/>
      <c r="P9917" s="29"/>
      <c r="R9917"/>
    </row>
    <row r="9918" spans="15:18" x14ac:dyDescent="0.25">
      <c r="O9918"/>
      <c r="P9918" s="29"/>
      <c r="R9918"/>
    </row>
    <row r="9919" spans="15:18" x14ac:dyDescent="0.25">
      <c r="O9919"/>
      <c r="P9919" s="29"/>
      <c r="R9919"/>
    </row>
    <row r="9920" spans="15:18" x14ac:dyDescent="0.25">
      <c r="O9920"/>
      <c r="P9920" s="29"/>
      <c r="R9920"/>
    </row>
    <row r="9921" spans="15:18" x14ac:dyDescent="0.25">
      <c r="O9921"/>
      <c r="P9921" s="29"/>
      <c r="R9921"/>
    </row>
    <row r="9922" spans="15:18" x14ac:dyDescent="0.25">
      <c r="O9922"/>
      <c r="P9922" s="29"/>
      <c r="R9922"/>
    </row>
    <row r="9923" spans="15:18" x14ac:dyDescent="0.25">
      <c r="O9923"/>
      <c r="P9923" s="29"/>
      <c r="R9923"/>
    </row>
    <row r="9924" spans="15:18" x14ac:dyDescent="0.25">
      <c r="O9924"/>
      <c r="P9924" s="29"/>
      <c r="R9924"/>
    </row>
    <row r="9925" spans="15:18" x14ac:dyDescent="0.25">
      <c r="O9925"/>
      <c r="P9925" s="29"/>
      <c r="R9925"/>
    </row>
    <row r="9926" spans="15:18" x14ac:dyDescent="0.25">
      <c r="O9926"/>
      <c r="P9926" s="29"/>
      <c r="R9926"/>
    </row>
    <row r="9927" spans="15:18" x14ac:dyDescent="0.25">
      <c r="O9927"/>
      <c r="P9927" s="29"/>
      <c r="R9927"/>
    </row>
    <row r="9928" spans="15:18" x14ac:dyDescent="0.25">
      <c r="O9928"/>
      <c r="P9928" s="29"/>
      <c r="R9928"/>
    </row>
    <row r="9929" spans="15:18" x14ac:dyDescent="0.25">
      <c r="O9929"/>
      <c r="P9929" s="29"/>
      <c r="R9929"/>
    </row>
    <row r="9930" spans="15:18" x14ac:dyDescent="0.25">
      <c r="O9930"/>
      <c r="P9930" s="29"/>
      <c r="R9930"/>
    </row>
    <row r="9931" spans="15:18" x14ac:dyDescent="0.25">
      <c r="O9931"/>
      <c r="P9931" s="29"/>
      <c r="R9931"/>
    </row>
    <row r="9932" spans="15:18" x14ac:dyDescent="0.25">
      <c r="O9932"/>
      <c r="P9932" s="29"/>
      <c r="R9932"/>
    </row>
    <row r="9933" spans="15:18" x14ac:dyDescent="0.25">
      <c r="O9933"/>
      <c r="P9933" s="29"/>
      <c r="R9933"/>
    </row>
    <row r="9934" spans="15:18" x14ac:dyDescent="0.25">
      <c r="O9934"/>
      <c r="P9934" s="29"/>
      <c r="R9934"/>
    </row>
    <row r="9935" spans="15:18" x14ac:dyDescent="0.25">
      <c r="O9935"/>
      <c r="P9935" s="29"/>
      <c r="R9935"/>
    </row>
    <row r="9936" spans="15:18" x14ac:dyDescent="0.25">
      <c r="O9936"/>
      <c r="P9936" s="29"/>
      <c r="R9936"/>
    </row>
    <row r="9937" spans="15:18" x14ac:dyDescent="0.25">
      <c r="O9937"/>
      <c r="P9937" s="29"/>
      <c r="R9937"/>
    </row>
    <row r="9938" spans="15:18" x14ac:dyDescent="0.25">
      <c r="O9938"/>
      <c r="P9938" s="29"/>
      <c r="R9938"/>
    </row>
    <row r="9939" spans="15:18" x14ac:dyDescent="0.25">
      <c r="O9939"/>
      <c r="P9939" s="29"/>
      <c r="R9939"/>
    </row>
    <row r="9940" spans="15:18" x14ac:dyDescent="0.25">
      <c r="O9940"/>
      <c r="P9940" s="29"/>
      <c r="R9940"/>
    </row>
    <row r="9941" spans="15:18" x14ac:dyDescent="0.25">
      <c r="O9941"/>
      <c r="P9941" s="29"/>
      <c r="R9941"/>
    </row>
    <row r="9942" spans="15:18" x14ac:dyDescent="0.25">
      <c r="O9942"/>
      <c r="P9942" s="29"/>
      <c r="R9942"/>
    </row>
    <row r="9943" spans="15:18" x14ac:dyDescent="0.25">
      <c r="O9943"/>
      <c r="P9943" s="29"/>
      <c r="R9943"/>
    </row>
    <row r="9944" spans="15:18" x14ac:dyDescent="0.25">
      <c r="O9944"/>
      <c r="P9944" s="29"/>
      <c r="R9944"/>
    </row>
    <row r="9945" spans="15:18" x14ac:dyDescent="0.25">
      <c r="O9945"/>
      <c r="P9945" s="29"/>
      <c r="R9945"/>
    </row>
    <row r="9946" spans="15:18" x14ac:dyDescent="0.25">
      <c r="O9946"/>
      <c r="P9946" s="29"/>
      <c r="R9946"/>
    </row>
    <row r="9947" spans="15:18" x14ac:dyDescent="0.25">
      <c r="O9947"/>
      <c r="P9947" s="29"/>
      <c r="R9947"/>
    </row>
    <row r="9948" spans="15:18" x14ac:dyDescent="0.25">
      <c r="O9948"/>
      <c r="P9948" s="29"/>
      <c r="R9948"/>
    </row>
    <row r="9949" spans="15:18" x14ac:dyDescent="0.25">
      <c r="O9949"/>
      <c r="P9949" s="29"/>
      <c r="R9949"/>
    </row>
    <row r="9950" spans="15:18" x14ac:dyDescent="0.25">
      <c r="O9950"/>
      <c r="P9950" s="29"/>
      <c r="R9950"/>
    </row>
    <row r="9951" spans="15:18" x14ac:dyDescent="0.25">
      <c r="O9951"/>
      <c r="P9951" s="29"/>
      <c r="R9951"/>
    </row>
    <row r="9952" spans="15:18" x14ac:dyDescent="0.25">
      <c r="O9952"/>
      <c r="P9952" s="29"/>
      <c r="R9952"/>
    </row>
    <row r="9953" spans="15:18" x14ac:dyDescent="0.25">
      <c r="O9953"/>
      <c r="P9953" s="29"/>
      <c r="R9953"/>
    </row>
    <row r="9954" spans="15:18" x14ac:dyDescent="0.25">
      <c r="O9954"/>
      <c r="P9954" s="29"/>
      <c r="R9954"/>
    </row>
    <row r="9955" spans="15:18" x14ac:dyDescent="0.25">
      <c r="O9955"/>
      <c r="P9955" s="29"/>
      <c r="R9955"/>
    </row>
    <row r="9956" spans="15:18" x14ac:dyDescent="0.25">
      <c r="O9956"/>
      <c r="P9956" s="29"/>
      <c r="R9956"/>
    </row>
    <row r="9957" spans="15:18" x14ac:dyDescent="0.25">
      <c r="O9957"/>
      <c r="P9957" s="29"/>
      <c r="R9957"/>
    </row>
    <row r="9958" spans="15:18" x14ac:dyDescent="0.25">
      <c r="O9958"/>
      <c r="P9958" s="29"/>
      <c r="R9958"/>
    </row>
    <row r="9959" spans="15:18" x14ac:dyDescent="0.25">
      <c r="O9959"/>
      <c r="P9959" s="29"/>
      <c r="R9959"/>
    </row>
    <row r="9960" spans="15:18" x14ac:dyDescent="0.25">
      <c r="O9960"/>
      <c r="P9960" s="29"/>
      <c r="R9960"/>
    </row>
    <row r="9961" spans="15:18" x14ac:dyDescent="0.25">
      <c r="O9961"/>
      <c r="P9961" s="29"/>
      <c r="R9961"/>
    </row>
    <row r="9962" spans="15:18" x14ac:dyDescent="0.25">
      <c r="O9962"/>
      <c r="P9962" s="29"/>
      <c r="R9962"/>
    </row>
    <row r="9963" spans="15:18" x14ac:dyDescent="0.25">
      <c r="O9963"/>
      <c r="P9963" s="29"/>
      <c r="R9963"/>
    </row>
    <row r="9964" spans="15:18" x14ac:dyDescent="0.25">
      <c r="O9964"/>
      <c r="P9964" s="29"/>
      <c r="R9964"/>
    </row>
    <row r="9965" spans="15:18" x14ac:dyDescent="0.25">
      <c r="O9965"/>
      <c r="P9965" s="29"/>
      <c r="R9965"/>
    </row>
    <row r="9966" spans="15:18" x14ac:dyDescent="0.25">
      <c r="O9966"/>
      <c r="P9966" s="29"/>
      <c r="R9966"/>
    </row>
    <row r="9967" spans="15:18" x14ac:dyDescent="0.25">
      <c r="O9967"/>
      <c r="P9967" s="29"/>
      <c r="R9967"/>
    </row>
    <row r="9968" spans="15:18" x14ac:dyDescent="0.25">
      <c r="O9968"/>
      <c r="P9968" s="29"/>
      <c r="R9968"/>
    </row>
    <row r="9969" spans="15:18" x14ac:dyDescent="0.25">
      <c r="O9969"/>
      <c r="P9969" s="29"/>
      <c r="R9969"/>
    </row>
    <row r="9970" spans="15:18" x14ac:dyDescent="0.25">
      <c r="O9970"/>
      <c r="P9970" s="29"/>
      <c r="R9970"/>
    </row>
    <row r="9971" spans="15:18" x14ac:dyDescent="0.25">
      <c r="O9971"/>
      <c r="P9971" s="29"/>
      <c r="R9971"/>
    </row>
    <row r="9972" spans="15:18" x14ac:dyDescent="0.25">
      <c r="O9972"/>
      <c r="P9972" s="29"/>
      <c r="R9972"/>
    </row>
    <row r="9973" spans="15:18" x14ac:dyDescent="0.25">
      <c r="O9973"/>
      <c r="P9973" s="29"/>
      <c r="R9973"/>
    </row>
    <row r="9974" spans="15:18" x14ac:dyDescent="0.25">
      <c r="O9974"/>
      <c r="P9974" s="29"/>
      <c r="R9974"/>
    </row>
    <row r="9975" spans="15:18" x14ac:dyDescent="0.25">
      <c r="O9975"/>
      <c r="P9975" s="29"/>
      <c r="R9975"/>
    </row>
    <row r="9976" spans="15:18" x14ac:dyDescent="0.25">
      <c r="O9976"/>
      <c r="P9976" s="29"/>
      <c r="R9976"/>
    </row>
    <row r="9977" spans="15:18" x14ac:dyDescent="0.25">
      <c r="O9977"/>
      <c r="P9977" s="29"/>
      <c r="R9977"/>
    </row>
    <row r="9978" spans="15:18" x14ac:dyDescent="0.25">
      <c r="O9978"/>
      <c r="P9978" s="29"/>
      <c r="R9978"/>
    </row>
    <row r="9979" spans="15:18" x14ac:dyDescent="0.25">
      <c r="O9979"/>
      <c r="P9979" s="29"/>
      <c r="R9979"/>
    </row>
    <row r="9980" spans="15:18" x14ac:dyDescent="0.25">
      <c r="O9980"/>
      <c r="P9980" s="29"/>
      <c r="R9980"/>
    </row>
    <row r="9981" spans="15:18" x14ac:dyDescent="0.25">
      <c r="O9981"/>
      <c r="P9981" s="29"/>
      <c r="R9981"/>
    </row>
    <row r="9982" spans="15:18" x14ac:dyDescent="0.25">
      <c r="O9982"/>
      <c r="P9982" s="29"/>
      <c r="R9982"/>
    </row>
    <row r="9983" spans="15:18" x14ac:dyDescent="0.25">
      <c r="O9983"/>
      <c r="P9983" s="29"/>
      <c r="R9983"/>
    </row>
    <row r="9984" spans="15:18" x14ac:dyDescent="0.25">
      <c r="O9984"/>
      <c r="P9984" s="29"/>
      <c r="R9984"/>
    </row>
    <row r="9985" spans="15:18" x14ac:dyDescent="0.25">
      <c r="O9985"/>
      <c r="P9985" s="29"/>
      <c r="R9985"/>
    </row>
    <row r="9986" spans="15:18" x14ac:dyDescent="0.25">
      <c r="O9986"/>
      <c r="P9986" s="29"/>
      <c r="R9986"/>
    </row>
    <row r="9987" spans="15:18" x14ac:dyDescent="0.25">
      <c r="O9987"/>
      <c r="P9987" s="29"/>
      <c r="R9987"/>
    </row>
    <row r="9988" spans="15:18" x14ac:dyDescent="0.25">
      <c r="O9988"/>
      <c r="P9988" s="29"/>
      <c r="R9988"/>
    </row>
    <row r="9989" spans="15:18" x14ac:dyDescent="0.25">
      <c r="O9989"/>
      <c r="P9989" s="29"/>
      <c r="R9989"/>
    </row>
    <row r="9990" spans="15:18" x14ac:dyDescent="0.25">
      <c r="O9990"/>
      <c r="P9990" s="29"/>
      <c r="R9990"/>
    </row>
    <row r="9991" spans="15:18" x14ac:dyDescent="0.25">
      <c r="O9991"/>
      <c r="P9991" s="29"/>
      <c r="R9991"/>
    </row>
    <row r="9992" spans="15:18" x14ac:dyDescent="0.25">
      <c r="O9992"/>
      <c r="P9992" s="29"/>
      <c r="R9992"/>
    </row>
    <row r="9993" spans="15:18" x14ac:dyDescent="0.25">
      <c r="O9993"/>
      <c r="P9993" s="29"/>
      <c r="R9993"/>
    </row>
    <row r="9994" spans="15:18" x14ac:dyDescent="0.25">
      <c r="O9994"/>
      <c r="P9994" s="29"/>
      <c r="R9994"/>
    </row>
    <row r="9995" spans="15:18" x14ac:dyDescent="0.25">
      <c r="O9995"/>
      <c r="P9995" s="29"/>
      <c r="R9995"/>
    </row>
    <row r="9996" spans="15:18" x14ac:dyDescent="0.25">
      <c r="O9996"/>
      <c r="P9996" s="29"/>
      <c r="R9996"/>
    </row>
    <row r="9997" spans="15:18" x14ac:dyDescent="0.25">
      <c r="O9997"/>
      <c r="P9997" s="29"/>
      <c r="R9997"/>
    </row>
    <row r="9998" spans="15:18" x14ac:dyDescent="0.25">
      <c r="O9998"/>
      <c r="P9998" s="29"/>
      <c r="R9998"/>
    </row>
    <row r="9999" spans="15:18" x14ac:dyDescent="0.25">
      <c r="O9999"/>
      <c r="P9999" s="29"/>
      <c r="R9999"/>
    </row>
    <row r="10000" spans="15:18" x14ac:dyDescent="0.25">
      <c r="O10000"/>
      <c r="P10000" s="29"/>
      <c r="R10000"/>
    </row>
    <row r="10001" spans="15:18" x14ac:dyDescent="0.25">
      <c r="O10001"/>
      <c r="P10001" s="29"/>
      <c r="R10001"/>
    </row>
    <row r="10002" spans="15:18" x14ac:dyDescent="0.25">
      <c r="O10002"/>
      <c r="P10002" s="29"/>
      <c r="R10002"/>
    </row>
    <row r="10003" spans="15:18" x14ac:dyDescent="0.25">
      <c r="O10003"/>
      <c r="P10003" s="29"/>
      <c r="R10003"/>
    </row>
    <row r="10004" spans="15:18" x14ac:dyDescent="0.25">
      <c r="O10004"/>
      <c r="P10004" s="29"/>
      <c r="R10004"/>
    </row>
    <row r="10005" spans="15:18" x14ac:dyDescent="0.25">
      <c r="O10005"/>
      <c r="P10005" s="29"/>
      <c r="R10005"/>
    </row>
    <row r="10006" spans="15:18" x14ac:dyDescent="0.25">
      <c r="O10006"/>
      <c r="P10006" s="29"/>
      <c r="R10006"/>
    </row>
    <row r="10007" spans="15:18" x14ac:dyDescent="0.25">
      <c r="O10007"/>
      <c r="P10007" s="29"/>
      <c r="R10007"/>
    </row>
    <row r="10008" spans="15:18" x14ac:dyDescent="0.25">
      <c r="O10008"/>
      <c r="P10008" s="29"/>
      <c r="R10008"/>
    </row>
    <row r="10009" spans="15:18" x14ac:dyDescent="0.25">
      <c r="O10009"/>
      <c r="P10009" s="29"/>
      <c r="R10009"/>
    </row>
    <row r="10010" spans="15:18" x14ac:dyDescent="0.25">
      <c r="O10010"/>
      <c r="P10010" s="29"/>
      <c r="R10010"/>
    </row>
    <row r="10011" spans="15:18" x14ac:dyDescent="0.25">
      <c r="O10011"/>
      <c r="P10011" s="29"/>
      <c r="R10011"/>
    </row>
    <row r="10012" spans="15:18" x14ac:dyDescent="0.25">
      <c r="O10012"/>
      <c r="P10012" s="29"/>
      <c r="R10012"/>
    </row>
    <row r="10013" spans="15:18" x14ac:dyDescent="0.25">
      <c r="O10013"/>
      <c r="P10013" s="29"/>
      <c r="R10013"/>
    </row>
    <row r="10014" spans="15:18" x14ac:dyDescent="0.25">
      <c r="O10014"/>
      <c r="P10014" s="29"/>
      <c r="R10014"/>
    </row>
    <row r="10015" spans="15:18" x14ac:dyDescent="0.25">
      <c r="O10015"/>
      <c r="P10015" s="29"/>
      <c r="R10015"/>
    </row>
    <row r="10016" spans="15:18" x14ac:dyDescent="0.25">
      <c r="O10016"/>
      <c r="P10016" s="29"/>
      <c r="R10016"/>
    </row>
    <row r="10017" spans="15:18" x14ac:dyDescent="0.25">
      <c r="O10017"/>
      <c r="P10017" s="29"/>
      <c r="R10017"/>
    </row>
    <row r="10018" spans="15:18" x14ac:dyDescent="0.25">
      <c r="O10018"/>
      <c r="P10018" s="29"/>
      <c r="R10018"/>
    </row>
    <row r="10019" spans="15:18" x14ac:dyDescent="0.25">
      <c r="O10019"/>
      <c r="P10019" s="29"/>
      <c r="R10019"/>
    </row>
    <row r="10020" spans="15:18" x14ac:dyDescent="0.25">
      <c r="O10020"/>
      <c r="P10020" s="29"/>
      <c r="R10020"/>
    </row>
    <row r="10021" spans="15:18" x14ac:dyDescent="0.25">
      <c r="O10021"/>
      <c r="P10021" s="29"/>
      <c r="R10021"/>
    </row>
    <row r="10022" spans="15:18" x14ac:dyDescent="0.25">
      <c r="O10022"/>
      <c r="P10022" s="29"/>
      <c r="R10022"/>
    </row>
    <row r="10023" spans="15:18" x14ac:dyDescent="0.25">
      <c r="O10023"/>
      <c r="P10023" s="29"/>
      <c r="R10023"/>
    </row>
    <row r="10024" spans="15:18" x14ac:dyDescent="0.25">
      <c r="O10024"/>
      <c r="P10024" s="29"/>
      <c r="R10024"/>
    </row>
    <row r="10025" spans="15:18" x14ac:dyDescent="0.25">
      <c r="O10025"/>
      <c r="P10025" s="29"/>
      <c r="R10025"/>
    </row>
    <row r="10026" spans="15:18" x14ac:dyDescent="0.25">
      <c r="O10026"/>
      <c r="P10026" s="29"/>
      <c r="R10026"/>
    </row>
    <row r="10027" spans="15:18" x14ac:dyDescent="0.25">
      <c r="O10027"/>
      <c r="P10027" s="29"/>
      <c r="R10027"/>
    </row>
    <row r="10028" spans="15:18" x14ac:dyDescent="0.25">
      <c r="O10028"/>
      <c r="P10028" s="29"/>
      <c r="R10028"/>
    </row>
    <row r="10029" spans="15:18" x14ac:dyDescent="0.25">
      <c r="O10029"/>
      <c r="P10029" s="29"/>
      <c r="R10029"/>
    </row>
    <row r="10030" spans="15:18" x14ac:dyDescent="0.25">
      <c r="O10030"/>
      <c r="P10030" s="29"/>
      <c r="R10030"/>
    </row>
    <row r="10031" spans="15:18" x14ac:dyDescent="0.25">
      <c r="O10031"/>
      <c r="P10031" s="29"/>
      <c r="R10031"/>
    </row>
    <row r="10032" spans="15:18" x14ac:dyDescent="0.25">
      <c r="O10032"/>
      <c r="P10032" s="29"/>
      <c r="R10032"/>
    </row>
    <row r="10033" spans="15:18" x14ac:dyDescent="0.25">
      <c r="O10033"/>
      <c r="P10033" s="29"/>
      <c r="R10033"/>
    </row>
    <row r="10034" spans="15:18" x14ac:dyDescent="0.25">
      <c r="O10034"/>
      <c r="P10034" s="29"/>
      <c r="R10034"/>
    </row>
    <row r="10035" spans="15:18" x14ac:dyDescent="0.25">
      <c r="O10035"/>
      <c r="P10035" s="29"/>
      <c r="R10035"/>
    </row>
    <row r="10036" spans="15:18" x14ac:dyDescent="0.25">
      <c r="O10036"/>
      <c r="P10036" s="29"/>
      <c r="R10036"/>
    </row>
    <row r="10037" spans="15:18" x14ac:dyDescent="0.25">
      <c r="O10037"/>
      <c r="P10037" s="29"/>
      <c r="R10037"/>
    </row>
    <row r="10038" spans="15:18" x14ac:dyDescent="0.25">
      <c r="O10038"/>
      <c r="P10038" s="29"/>
      <c r="R10038"/>
    </row>
    <row r="10039" spans="15:18" x14ac:dyDescent="0.25">
      <c r="O10039"/>
      <c r="P10039" s="29"/>
      <c r="R10039"/>
    </row>
    <row r="10040" spans="15:18" x14ac:dyDescent="0.25">
      <c r="O10040"/>
      <c r="P10040" s="29"/>
      <c r="R10040"/>
    </row>
    <row r="10041" spans="15:18" x14ac:dyDescent="0.25">
      <c r="O10041"/>
      <c r="P10041" s="29"/>
      <c r="R10041"/>
    </row>
    <row r="10042" spans="15:18" x14ac:dyDescent="0.25">
      <c r="O10042"/>
      <c r="P10042" s="29"/>
      <c r="R10042"/>
    </row>
    <row r="10043" spans="15:18" x14ac:dyDescent="0.25">
      <c r="O10043"/>
      <c r="P10043" s="29"/>
      <c r="R10043"/>
    </row>
    <row r="10044" spans="15:18" x14ac:dyDescent="0.25">
      <c r="O10044"/>
      <c r="P10044" s="29"/>
      <c r="R10044"/>
    </row>
    <row r="10045" spans="15:18" x14ac:dyDescent="0.25">
      <c r="O10045"/>
      <c r="P10045" s="29"/>
      <c r="R10045"/>
    </row>
    <row r="10046" spans="15:18" x14ac:dyDescent="0.25">
      <c r="O10046"/>
      <c r="P10046" s="29"/>
      <c r="R10046"/>
    </row>
    <row r="10047" spans="15:18" x14ac:dyDescent="0.25">
      <c r="O10047"/>
      <c r="P10047" s="29"/>
      <c r="R10047"/>
    </row>
    <row r="10048" spans="15:18" x14ac:dyDescent="0.25">
      <c r="O10048"/>
      <c r="P10048" s="29"/>
      <c r="R10048"/>
    </row>
    <row r="10049" spans="15:18" x14ac:dyDescent="0.25">
      <c r="O10049"/>
      <c r="P10049" s="29"/>
      <c r="R10049"/>
    </row>
    <row r="10050" spans="15:18" x14ac:dyDescent="0.25">
      <c r="O10050"/>
      <c r="P10050" s="29"/>
      <c r="R10050"/>
    </row>
    <row r="10051" spans="15:18" x14ac:dyDescent="0.25">
      <c r="O10051"/>
      <c r="P10051" s="29"/>
      <c r="R10051"/>
    </row>
    <row r="10052" spans="15:18" x14ac:dyDescent="0.25">
      <c r="O10052"/>
      <c r="P10052" s="29"/>
      <c r="R10052"/>
    </row>
    <row r="10053" spans="15:18" x14ac:dyDescent="0.25">
      <c r="O10053"/>
      <c r="P10053" s="29"/>
      <c r="R10053"/>
    </row>
    <row r="10054" spans="15:18" x14ac:dyDescent="0.25">
      <c r="O10054"/>
      <c r="P10054" s="29"/>
      <c r="R10054"/>
    </row>
    <row r="10055" spans="15:18" x14ac:dyDescent="0.25">
      <c r="O10055"/>
      <c r="P10055" s="29"/>
      <c r="R10055"/>
    </row>
    <row r="10056" spans="15:18" x14ac:dyDescent="0.25">
      <c r="O10056"/>
      <c r="P10056" s="29"/>
      <c r="R10056"/>
    </row>
    <row r="10057" spans="15:18" x14ac:dyDescent="0.25">
      <c r="O10057"/>
      <c r="P10057" s="29"/>
      <c r="R10057"/>
    </row>
    <row r="10058" spans="15:18" x14ac:dyDescent="0.25">
      <c r="O10058"/>
      <c r="P10058" s="29"/>
      <c r="R10058"/>
    </row>
    <row r="10059" spans="15:18" x14ac:dyDescent="0.25">
      <c r="O10059"/>
      <c r="P10059" s="29"/>
      <c r="R10059"/>
    </row>
    <row r="10060" spans="15:18" x14ac:dyDescent="0.25">
      <c r="O10060"/>
      <c r="P10060" s="29"/>
      <c r="R10060"/>
    </row>
    <row r="10061" spans="15:18" x14ac:dyDescent="0.25">
      <c r="O10061"/>
      <c r="P10061" s="29"/>
      <c r="R10061"/>
    </row>
    <row r="10062" spans="15:18" x14ac:dyDescent="0.25">
      <c r="O10062"/>
      <c r="P10062" s="29"/>
      <c r="R10062"/>
    </row>
    <row r="10063" spans="15:18" x14ac:dyDescent="0.25">
      <c r="O10063"/>
      <c r="P10063" s="29"/>
      <c r="R10063"/>
    </row>
    <row r="10064" spans="15:18" x14ac:dyDescent="0.25">
      <c r="O10064"/>
      <c r="P10064" s="29"/>
      <c r="R10064"/>
    </row>
    <row r="10065" spans="15:18" x14ac:dyDescent="0.25">
      <c r="O10065"/>
      <c r="P10065" s="29"/>
      <c r="R10065"/>
    </row>
    <row r="10066" spans="15:18" x14ac:dyDescent="0.25">
      <c r="O10066"/>
      <c r="P10066" s="29"/>
      <c r="R10066"/>
    </row>
    <row r="10067" spans="15:18" x14ac:dyDescent="0.25">
      <c r="O10067"/>
      <c r="P10067" s="29"/>
      <c r="R10067"/>
    </row>
    <row r="10068" spans="15:18" x14ac:dyDescent="0.25">
      <c r="O10068"/>
      <c r="P10068" s="29"/>
      <c r="R10068"/>
    </row>
    <row r="10069" spans="15:18" x14ac:dyDescent="0.25">
      <c r="O10069"/>
      <c r="P10069" s="29"/>
      <c r="R10069"/>
    </row>
    <row r="10070" spans="15:18" x14ac:dyDescent="0.25">
      <c r="O10070"/>
      <c r="P10070" s="29"/>
      <c r="R10070"/>
    </row>
    <row r="10071" spans="15:18" x14ac:dyDescent="0.25">
      <c r="O10071"/>
      <c r="P10071" s="29"/>
      <c r="R10071"/>
    </row>
    <row r="10072" spans="15:18" x14ac:dyDescent="0.25">
      <c r="O10072"/>
      <c r="P10072" s="29"/>
      <c r="R10072"/>
    </row>
    <row r="10073" spans="15:18" x14ac:dyDescent="0.25">
      <c r="O10073"/>
      <c r="P10073" s="29"/>
      <c r="R10073"/>
    </row>
    <row r="10074" spans="15:18" x14ac:dyDescent="0.25">
      <c r="O10074"/>
      <c r="P10074" s="29"/>
      <c r="R10074"/>
    </row>
    <row r="10075" spans="15:18" x14ac:dyDescent="0.25">
      <c r="O10075"/>
      <c r="P10075" s="29"/>
      <c r="R10075"/>
    </row>
    <row r="10076" spans="15:18" x14ac:dyDescent="0.25">
      <c r="O10076"/>
      <c r="P10076" s="29"/>
      <c r="R10076"/>
    </row>
    <row r="10077" spans="15:18" x14ac:dyDescent="0.25">
      <c r="O10077"/>
      <c r="P10077" s="29"/>
      <c r="R10077"/>
    </row>
    <row r="10078" spans="15:18" x14ac:dyDescent="0.25">
      <c r="O10078"/>
      <c r="P10078" s="29"/>
      <c r="R10078"/>
    </row>
    <row r="10079" spans="15:18" x14ac:dyDescent="0.25">
      <c r="O10079"/>
      <c r="P10079" s="29"/>
      <c r="R10079"/>
    </row>
    <row r="10080" spans="15:18" x14ac:dyDescent="0.25">
      <c r="O10080"/>
      <c r="P10080" s="29"/>
      <c r="R10080"/>
    </row>
    <row r="10081" spans="15:18" x14ac:dyDescent="0.25">
      <c r="O10081"/>
      <c r="P10081" s="29"/>
      <c r="R10081"/>
    </row>
    <row r="10082" spans="15:18" x14ac:dyDescent="0.25">
      <c r="O10082"/>
      <c r="P10082" s="29"/>
      <c r="R10082"/>
    </row>
    <row r="10083" spans="15:18" x14ac:dyDescent="0.25">
      <c r="O10083"/>
      <c r="P10083" s="29"/>
      <c r="R10083"/>
    </row>
    <row r="10084" spans="15:18" x14ac:dyDescent="0.25">
      <c r="O10084"/>
      <c r="P10084" s="29"/>
      <c r="R10084"/>
    </row>
    <row r="10085" spans="15:18" x14ac:dyDescent="0.25">
      <c r="O10085"/>
      <c r="P10085" s="29"/>
      <c r="R10085"/>
    </row>
    <row r="10086" spans="15:18" x14ac:dyDescent="0.25">
      <c r="O10086"/>
      <c r="P10086" s="29"/>
      <c r="R10086"/>
    </row>
    <row r="10087" spans="15:18" x14ac:dyDescent="0.25">
      <c r="O10087"/>
      <c r="P10087" s="29"/>
      <c r="R10087"/>
    </row>
    <row r="10088" spans="15:18" x14ac:dyDescent="0.25">
      <c r="O10088"/>
      <c r="P10088" s="29"/>
      <c r="R10088"/>
    </row>
    <row r="10089" spans="15:18" x14ac:dyDescent="0.25">
      <c r="O10089"/>
      <c r="P10089" s="29"/>
      <c r="R10089"/>
    </row>
    <row r="10090" spans="15:18" x14ac:dyDescent="0.25">
      <c r="O10090"/>
      <c r="P10090" s="29"/>
      <c r="R10090"/>
    </row>
    <row r="10091" spans="15:18" x14ac:dyDescent="0.25">
      <c r="O10091"/>
      <c r="P10091" s="29"/>
      <c r="R10091"/>
    </row>
    <row r="10092" spans="15:18" x14ac:dyDescent="0.25">
      <c r="O10092"/>
      <c r="P10092" s="29"/>
      <c r="R10092"/>
    </row>
    <row r="10093" spans="15:18" x14ac:dyDescent="0.25">
      <c r="O10093"/>
      <c r="P10093" s="29"/>
      <c r="R10093"/>
    </row>
    <row r="10094" spans="15:18" x14ac:dyDescent="0.25">
      <c r="O10094"/>
      <c r="P10094" s="29"/>
      <c r="R10094"/>
    </row>
    <row r="10095" spans="15:18" x14ac:dyDescent="0.25">
      <c r="O10095"/>
      <c r="P10095" s="29"/>
      <c r="R10095"/>
    </row>
    <row r="10096" spans="15:18" x14ac:dyDescent="0.25">
      <c r="O10096"/>
      <c r="P10096" s="29"/>
      <c r="R10096"/>
    </row>
    <row r="10097" spans="15:18" x14ac:dyDescent="0.25">
      <c r="O10097"/>
      <c r="P10097" s="29"/>
      <c r="R10097"/>
    </row>
    <row r="10098" spans="15:18" x14ac:dyDescent="0.25">
      <c r="O10098"/>
      <c r="P10098" s="29"/>
      <c r="R10098"/>
    </row>
    <row r="10099" spans="15:18" x14ac:dyDescent="0.25">
      <c r="O10099"/>
      <c r="P10099" s="29"/>
      <c r="R10099"/>
    </row>
    <row r="10100" spans="15:18" x14ac:dyDescent="0.25">
      <c r="O10100"/>
      <c r="P10100" s="29"/>
      <c r="R10100"/>
    </row>
    <row r="10101" spans="15:18" x14ac:dyDescent="0.25">
      <c r="O10101"/>
      <c r="P10101" s="29"/>
      <c r="R10101"/>
    </row>
    <row r="10102" spans="15:18" x14ac:dyDescent="0.25">
      <c r="O10102"/>
      <c r="P10102" s="29"/>
      <c r="R10102"/>
    </row>
    <row r="10103" spans="15:18" x14ac:dyDescent="0.25">
      <c r="O10103"/>
      <c r="P10103" s="29"/>
      <c r="R10103"/>
    </row>
    <row r="10104" spans="15:18" x14ac:dyDescent="0.25">
      <c r="O10104"/>
      <c r="P10104" s="29"/>
      <c r="R10104"/>
    </row>
    <row r="10105" spans="15:18" x14ac:dyDescent="0.25">
      <c r="O10105"/>
      <c r="P10105" s="29"/>
      <c r="R10105"/>
    </row>
    <row r="10106" spans="15:18" x14ac:dyDescent="0.25">
      <c r="O10106"/>
      <c r="P10106" s="29"/>
      <c r="R10106"/>
    </row>
    <row r="10107" spans="15:18" x14ac:dyDescent="0.25">
      <c r="O10107"/>
      <c r="P10107" s="29"/>
      <c r="R10107"/>
    </row>
    <row r="10108" spans="15:18" x14ac:dyDescent="0.25">
      <c r="O10108"/>
      <c r="P10108" s="29"/>
      <c r="R10108"/>
    </row>
    <row r="10109" spans="15:18" x14ac:dyDescent="0.25">
      <c r="O10109"/>
      <c r="P10109" s="29"/>
      <c r="R10109"/>
    </row>
    <row r="10110" spans="15:18" x14ac:dyDescent="0.25">
      <c r="O10110"/>
      <c r="P10110" s="29"/>
      <c r="R10110"/>
    </row>
    <row r="10111" spans="15:18" x14ac:dyDescent="0.25">
      <c r="O10111"/>
      <c r="P10111" s="29"/>
      <c r="R10111"/>
    </row>
    <row r="10112" spans="15:18" x14ac:dyDescent="0.25">
      <c r="O10112"/>
      <c r="P10112" s="29"/>
      <c r="R10112"/>
    </row>
    <row r="10113" spans="15:18" x14ac:dyDescent="0.25">
      <c r="O10113"/>
      <c r="P10113" s="29"/>
      <c r="R10113"/>
    </row>
    <row r="10114" spans="15:18" x14ac:dyDescent="0.25">
      <c r="O10114"/>
      <c r="P10114" s="29"/>
      <c r="R10114"/>
    </row>
    <row r="10115" spans="15:18" x14ac:dyDescent="0.25">
      <c r="O10115"/>
      <c r="P10115" s="29"/>
      <c r="R10115"/>
    </row>
    <row r="10116" spans="15:18" x14ac:dyDescent="0.25">
      <c r="O10116"/>
      <c r="P10116" s="29"/>
      <c r="R10116"/>
    </row>
    <row r="10117" spans="15:18" x14ac:dyDescent="0.25">
      <c r="O10117"/>
      <c r="P10117" s="29"/>
      <c r="R10117"/>
    </row>
    <row r="10118" spans="15:18" x14ac:dyDescent="0.25">
      <c r="O10118"/>
      <c r="P10118" s="29"/>
      <c r="R10118"/>
    </row>
    <row r="10119" spans="15:18" x14ac:dyDescent="0.25">
      <c r="O10119"/>
      <c r="P10119" s="29"/>
      <c r="R10119"/>
    </row>
    <row r="10120" spans="15:18" x14ac:dyDescent="0.25">
      <c r="O10120"/>
      <c r="P10120" s="29"/>
      <c r="R10120"/>
    </row>
    <row r="10121" spans="15:18" x14ac:dyDescent="0.25">
      <c r="O10121"/>
      <c r="P10121" s="29"/>
      <c r="R10121"/>
    </row>
    <row r="10122" spans="15:18" x14ac:dyDescent="0.25">
      <c r="O10122"/>
      <c r="P10122" s="29"/>
      <c r="R10122"/>
    </row>
    <row r="10123" spans="15:18" x14ac:dyDescent="0.25">
      <c r="O10123"/>
      <c r="P10123" s="29"/>
      <c r="R10123"/>
    </row>
    <row r="10124" spans="15:18" x14ac:dyDescent="0.25">
      <c r="O10124"/>
      <c r="P10124" s="29"/>
      <c r="R10124"/>
    </row>
    <row r="10125" spans="15:18" x14ac:dyDescent="0.25">
      <c r="O10125"/>
      <c r="P10125" s="29"/>
      <c r="R10125"/>
    </row>
    <row r="10126" spans="15:18" x14ac:dyDescent="0.25">
      <c r="O10126"/>
      <c r="P10126" s="29"/>
      <c r="R10126"/>
    </row>
    <row r="10127" spans="15:18" x14ac:dyDescent="0.25">
      <c r="O10127"/>
      <c r="P10127" s="29"/>
      <c r="R10127"/>
    </row>
    <row r="10128" spans="15:18" x14ac:dyDescent="0.25">
      <c r="O10128"/>
      <c r="P10128" s="29"/>
      <c r="R10128"/>
    </row>
    <row r="10129" spans="15:18" x14ac:dyDescent="0.25">
      <c r="O10129"/>
      <c r="P10129" s="29"/>
      <c r="R10129"/>
    </row>
    <row r="10130" spans="15:18" x14ac:dyDescent="0.25">
      <c r="O10130"/>
      <c r="P10130" s="29"/>
      <c r="R10130"/>
    </row>
    <row r="10131" spans="15:18" x14ac:dyDescent="0.25">
      <c r="O10131"/>
      <c r="P10131" s="29"/>
      <c r="R10131"/>
    </row>
    <row r="10132" spans="15:18" x14ac:dyDescent="0.25">
      <c r="O10132"/>
      <c r="P10132" s="29"/>
      <c r="R10132"/>
    </row>
    <row r="10133" spans="15:18" x14ac:dyDescent="0.25">
      <c r="O10133"/>
      <c r="P10133" s="29"/>
      <c r="R10133"/>
    </row>
    <row r="10134" spans="15:18" x14ac:dyDescent="0.25">
      <c r="O10134"/>
      <c r="P10134" s="29"/>
      <c r="R10134"/>
    </row>
    <row r="10135" spans="15:18" x14ac:dyDescent="0.25">
      <c r="O10135"/>
      <c r="P10135" s="29"/>
      <c r="R10135"/>
    </row>
    <row r="10136" spans="15:18" x14ac:dyDescent="0.25">
      <c r="O10136"/>
      <c r="P10136" s="29"/>
      <c r="R10136"/>
    </row>
    <row r="10137" spans="15:18" x14ac:dyDescent="0.25">
      <c r="O10137"/>
      <c r="P10137" s="29"/>
      <c r="R10137"/>
    </row>
    <row r="10138" spans="15:18" x14ac:dyDescent="0.25">
      <c r="O10138"/>
      <c r="P10138" s="29"/>
      <c r="R10138"/>
    </row>
    <row r="10139" spans="15:18" x14ac:dyDescent="0.25">
      <c r="O10139"/>
      <c r="P10139" s="29"/>
      <c r="R10139"/>
    </row>
    <row r="10140" spans="15:18" x14ac:dyDescent="0.25">
      <c r="O10140"/>
      <c r="P10140" s="29"/>
      <c r="R10140"/>
    </row>
    <row r="10141" spans="15:18" x14ac:dyDescent="0.25">
      <c r="O10141"/>
      <c r="P10141" s="29"/>
      <c r="R10141"/>
    </row>
    <row r="10142" spans="15:18" x14ac:dyDescent="0.25">
      <c r="O10142"/>
      <c r="P10142" s="29"/>
      <c r="R10142"/>
    </row>
    <row r="10143" spans="15:18" x14ac:dyDescent="0.25">
      <c r="O10143"/>
      <c r="P10143" s="29"/>
      <c r="R10143"/>
    </row>
    <row r="10144" spans="15:18" x14ac:dyDescent="0.25">
      <c r="O10144"/>
      <c r="P10144" s="29"/>
      <c r="R10144"/>
    </row>
    <row r="10145" spans="15:18" x14ac:dyDescent="0.25">
      <c r="O10145"/>
      <c r="P10145" s="29"/>
      <c r="R10145"/>
    </row>
    <row r="10146" spans="15:18" x14ac:dyDescent="0.25">
      <c r="O10146"/>
      <c r="P10146" s="29"/>
      <c r="R10146"/>
    </row>
    <row r="10147" spans="15:18" x14ac:dyDescent="0.25">
      <c r="O10147"/>
      <c r="P10147" s="29"/>
      <c r="R10147"/>
    </row>
    <row r="10148" spans="15:18" x14ac:dyDescent="0.25">
      <c r="O10148"/>
      <c r="P10148" s="29"/>
      <c r="R10148"/>
    </row>
    <row r="10149" spans="15:18" x14ac:dyDescent="0.25">
      <c r="O10149"/>
      <c r="P10149" s="29"/>
      <c r="R10149"/>
    </row>
    <row r="10150" spans="15:18" x14ac:dyDescent="0.25">
      <c r="O10150"/>
      <c r="P10150" s="29"/>
      <c r="R10150"/>
    </row>
    <row r="10151" spans="15:18" x14ac:dyDescent="0.25">
      <c r="O10151"/>
      <c r="P10151" s="29"/>
      <c r="R10151"/>
    </row>
    <row r="10152" spans="15:18" x14ac:dyDescent="0.25">
      <c r="O10152"/>
      <c r="P10152" s="29"/>
      <c r="R10152"/>
    </row>
    <row r="10153" spans="15:18" x14ac:dyDescent="0.25">
      <c r="O10153"/>
      <c r="P10153" s="29"/>
      <c r="R10153"/>
    </row>
    <row r="10154" spans="15:18" x14ac:dyDescent="0.25">
      <c r="O10154"/>
      <c r="P10154" s="29"/>
      <c r="R10154"/>
    </row>
    <row r="10155" spans="15:18" x14ac:dyDescent="0.25">
      <c r="O10155"/>
      <c r="P10155" s="29"/>
      <c r="R10155"/>
    </row>
    <row r="10156" spans="15:18" x14ac:dyDescent="0.25">
      <c r="O10156"/>
      <c r="P10156" s="29"/>
      <c r="R10156"/>
    </row>
    <row r="10157" spans="15:18" x14ac:dyDescent="0.25">
      <c r="O10157"/>
      <c r="P10157" s="29"/>
      <c r="R10157"/>
    </row>
    <row r="10158" spans="15:18" x14ac:dyDescent="0.25">
      <c r="O10158"/>
      <c r="P10158" s="29"/>
      <c r="R10158"/>
    </row>
    <row r="10159" spans="15:18" x14ac:dyDescent="0.25">
      <c r="O10159"/>
      <c r="P10159" s="29"/>
      <c r="R10159"/>
    </row>
    <row r="10160" spans="15:18" x14ac:dyDescent="0.25">
      <c r="O10160"/>
      <c r="P10160" s="29"/>
      <c r="R10160"/>
    </row>
    <row r="10161" spans="15:18" x14ac:dyDescent="0.25">
      <c r="O10161"/>
      <c r="P10161" s="29"/>
      <c r="R10161"/>
    </row>
    <row r="10162" spans="15:18" x14ac:dyDescent="0.25">
      <c r="O10162"/>
      <c r="P10162" s="29"/>
      <c r="R10162"/>
    </row>
    <row r="10163" spans="15:18" x14ac:dyDescent="0.25">
      <c r="O10163"/>
      <c r="P10163" s="29"/>
      <c r="R10163"/>
    </row>
    <row r="10164" spans="15:18" x14ac:dyDescent="0.25">
      <c r="O10164"/>
      <c r="P10164" s="29"/>
      <c r="R10164"/>
    </row>
    <row r="10165" spans="15:18" x14ac:dyDescent="0.25">
      <c r="O10165"/>
      <c r="P10165" s="29"/>
      <c r="R10165"/>
    </row>
    <row r="10166" spans="15:18" x14ac:dyDescent="0.25">
      <c r="O10166"/>
      <c r="P10166" s="29"/>
      <c r="R10166"/>
    </row>
    <row r="10167" spans="15:18" x14ac:dyDescent="0.25">
      <c r="O10167"/>
      <c r="P10167" s="29"/>
      <c r="R10167"/>
    </row>
    <row r="10168" spans="15:18" x14ac:dyDescent="0.25">
      <c r="O10168"/>
      <c r="P10168" s="29"/>
      <c r="R10168"/>
    </row>
    <row r="10169" spans="15:18" x14ac:dyDescent="0.25">
      <c r="O10169"/>
      <c r="P10169" s="29"/>
      <c r="R10169"/>
    </row>
    <row r="10170" spans="15:18" x14ac:dyDescent="0.25">
      <c r="O10170"/>
      <c r="P10170" s="29"/>
      <c r="R10170"/>
    </row>
    <row r="10171" spans="15:18" x14ac:dyDescent="0.25">
      <c r="O10171"/>
      <c r="P10171" s="29"/>
      <c r="R10171"/>
    </row>
    <row r="10172" spans="15:18" x14ac:dyDescent="0.25">
      <c r="O10172"/>
      <c r="P10172" s="29"/>
      <c r="R10172"/>
    </row>
    <row r="10173" spans="15:18" x14ac:dyDescent="0.25">
      <c r="O10173"/>
      <c r="P10173" s="29"/>
      <c r="R10173"/>
    </row>
    <row r="10174" spans="15:18" x14ac:dyDescent="0.25">
      <c r="O10174"/>
      <c r="P10174" s="29"/>
      <c r="R10174"/>
    </row>
    <row r="10175" spans="15:18" x14ac:dyDescent="0.25">
      <c r="O10175"/>
      <c r="P10175" s="29"/>
      <c r="R10175"/>
    </row>
    <row r="10176" spans="15:18" x14ac:dyDescent="0.25">
      <c r="O10176"/>
      <c r="P10176" s="29"/>
      <c r="R10176"/>
    </row>
    <row r="10177" spans="15:18" x14ac:dyDescent="0.25">
      <c r="O10177"/>
      <c r="P10177" s="29"/>
      <c r="R10177"/>
    </row>
    <row r="10178" spans="15:18" x14ac:dyDescent="0.25">
      <c r="O10178"/>
      <c r="P10178" s="29"/>
      <c r="R10178"/>
    </row>
    <row r="10179" spans="15:18" x14ac:dyDescent="0.25">
      <c r="O10179"/>
      <c r="P10179" s="29"/>
      <c r="R10179"/>
    </row>
    <row r="10180" spans="15:18" x14ac:dyDescent="0.25">
      <c r="O10180"/>
      <c r="P10180" s="29"/>
      <c r="R10180"/>
    </row>
    <row r="10181" spans="15:18" x14ac:dyDescent="0.25">
      <c r="O10181"/>
      <c r="P10181" s="29"/>
      <c r="R10181"/>
    </row>
    <row r="10182" spans="15:18" x14ac:dyDescent="0.25">
      <c r="O10182"/>
      <c r="P10182" s="29"/>
      <c r="R10182"/>
    </row>
    <row r="10183" spans="15:18" x14ac:dyDescent="0.25">
      <c r="O10183"/>
      <c r="P10183" s="29"/>
      <c r="R10183"/>
    </row>
    <row r="10184" spans="15:18" x14ac:dyDescent="0.25">
      <c r="O10184"/>
      <c r="P10184" s="29"/>
      <c r="R10184"/>
    </row>
    <row r="10185" spans="15:18" x14ac:dyDescent="0.25">
      <c r="O10185"/>
      <c r="P10185" s="29"/>
      <c r="R10185"/>
    </row>
    <row r="10186" spans="15:18" x14ac:dyDescent="0.25">
      <c r="O10186"/>
      <c r="P10186" s="29"/>
      <c r="R10186"/>
    </row>
    <row r="10187" spans="15:18" x14ac:dyDescent="0.25">
      <c r="O10187"/>
      <c r="P10187" s="29"/>
      <c r="R10187"/>
    </row>
    <row r="10188" spans="15:18" x14ac:dyDescent="0.25">
      <c r="O10188"/>
      <c r="P10188" s="29"/>
      <c r="R10188"/>
    </row>
    <row r="10189" spans="15:18" x14ac:dyDescent="0.25">
      <c r="O10189"/>
      <c r="P10189" s="29"/>
      <c r="R10189"/>
    </row>
    <row r="10190" spans="15:18" x14ac:dyDescent="0.25">
      <c r="O10190"/>
      <c r="P10190" s="29"/>
      <c r="R10190"/>
    </row>
    <row r="10191" spans="15:18" x14ac:dyDescent="0.25">
      <c r="O10191"/>
      <c r="P10191" s="29"/>
      <c r="R10191"/>
    </row>
    <row r="10192" spans="15:18" x14ac:dyDescent="0.25">
      <c r="O10192"/>
      <c r="P10192" s="29"/>
      <c r="R10192"/>
    </row>
    <row r="10193" spans="15:18" x14ac:dyDescent="0.25">
      <c r="O10193"/>
      <c r="P10193" s="29"/>
      <c r="R10193"/>
    </row>
    <row r="10194" spans="15:18" x14ac:dyDescent="0.25">
      <c r="O10194"/>
      <c r="P10194" s="29"/>
      <c r="R10194"/>
    </row>
    <row r="10195" spans="15:18" x14ac:dyDescent="0.25">
      <c r="O10195"/>
      <c r="P10195" s="29"/>
      <c r="R10195"/>
    </row>
    <row r="10196" spans="15:18" x14ac:dyDescent="0.25">
      <c r="O10196"/>
      <c r="P10196" s="29"/>
      <c r="R10196"/>
    </row>
    <row r="10197" spans="15:18" x14ac:dyDescent="0.25">
      <c r="O10197"/>
      <c r="P10197" s="29"/>
      <c r="R10197"/>
    </row>
    <row r="10198" spans="15:18" x14ac:dyDescent="0.25">
      <c r="O10198"/>
      <c r="P10198" s="29"/>
      <c r="R10198"/>
    </row>
    <row r="10199" spans="15:18" x14ac:dyDescent="0.25">
      <c r="O10199"/>
      <c r="P10199" s="29"/>
      <c r="R10199"/>
    </row>
    <row r="10200" spans="15:18" x14ac:dyDescent="0.25">
      <c r="O10200"/>
      <c r="P10200" s="29"/>
      <c r="R10200"/>
    </row>
    <row r="10201" spans="15:18" x14ac:dyDescent="0.25">
      <c r="O10201"/>
      <c r="P10201" s="29"/>
      <c r="R10201"/>
    </row>
    <row r="10202" spans="15:18" x14ac:dyDescent="0.25">
      <c r="O10202"/>
      <c r="P10202" s="29"/>
      <c r="R10202"/>
    </row>
    <row r="10203" spans="15:18" x14ac:dyDescent="0.25">
      <c r="O10203"/>
      <c r="P10203" s="29"/>
      <c r="R10203"/>
    </row>
    <row r="10204" spans="15:18" x14ac:dyDescent="0.25">
      <c r="O10204"/>
      <c r="P10204" s="29"/>
      <c r="R10204"/>
    </row>
    <row r="10205" spans="15:18" x14ac:dyDescent="0.25">
      <c r="O10205"/>
      <c r="P10205" s="29"/>
      <c r="R10205"/>
    </row>
    <row r="10206" spans="15:18" x14ac:dyDescent="0.25">
      <c r="O10206"/>
      <c r="P10206" s="29"/>
      <c r="R10206"/>
    </row>
    <row r="10207" spans="15:18" x14ac:dyDescent="0.25">
      <c r="O10207"/>
      <c r="P10207" s="29"/>
      <c r="R10207"/>
    </row>
    <row r="10208" spans="15:18" x14ac:dyDescent="0.25">
      <c r="O10208"/>
      <c r="P10208" s="29"/>
      <c r="R10208"/>
    </row>
    <row r="10209" spans="15:18" x14ac:dyDescent="0.25">
      <c r="O10209"/>
      <c r="P10209" s="29"/>
      <c r="R10209"/>
    </row>
    <row r="10210" spans="15:18" x14ac:dyDescent="0.25">
      <c r="O10210"/>
      <c r="P10210" s="29"/>
      <c r="R10210"/>
    </row>
    <row r="10211" spans="15:18" x14ac:dyDescent="0.25">
      <c r="O10211"/>
      <c r="P10211" s="29"/>
      <c r="R10211"/>
    </row>
    <row r="10212" spans="15:18" x14ac:dyDescent="0.25">
      <c r="O10212"/>
      <c r="P10212" s="29"/>
      <c r="R10212"/>
    </row>
    <row r="10213" spans="15:18" x14ac:dyDescent="0.25">
      <c r="O10213"/>
      <c r="P10213" s="29"/>
      <c r="R10213"/>
    </row>
    <row r="10214" spans="15:18" x14ac:dyDescent="0.25">
      <c r="O10214"/>
      <c r="P10214" s="29"/>
      <c r="R10214"/>
    </row>
    <row r="10215" spans="15:18" x14ac:dyDescent="0.25">
      <c r="O10215"/>
      <c r="P10215" s="29"/>
      <c r="R10215"/>
    </row>
    <row r="10216" spans="15:18" x14ac:dyDescent="0.25">
      <c r="O10216"/>
      <c r="P10216" s="29"/>
      <c r="R10216"/>
    </row>
    <row r="10217" spans="15:18" x14ac:dyDescent="0.25">
      <c r="O10217"/>
      <c r="P10217" s="29"/>
      <c r="R10217"/>
    </row>
    <row r="10218" spans="15:18" x14ac:dyDescent="0.25">
      <c r="O10218"/>
      <c r="P10218" s="29"/>
      <c r="R10218"/>
    </row>
    <row r="10219" spans="15:18" x14ac:dyDescent="0.25">
      <c r="O10219"/>
      <c r="P10219" s="29"/>
      <c r="R10219"/>
    </row>
    <row r="10220" spans="15:18" x14ac:dyDescent="0.25">
      <c r="O10220"/>
      <c r="P10220" s="29"/>
      <c r="R10220"/>
    </row>
    <row r="10221" spans="15:18" x14ac:dyDescent="0.25">
      <c r="O10221"/>
      <c r="P10221" s="29"/>
      <c r="R10221"/>
    </row>
    <row r="10222" spans="15:18" x14ac:dyDescent="0.25">
      <c r="O10222"/>
      <c r="P10222" s="29"/>
      <c r="R10222"/>
    </row>
    <row r="10223" spans="15:18" x14ac:dyDescent="0.25">
      <c r="O10223"/>
      <c r="P10223" s="29"/>
      <c r="R10223"/>
    </row>
    <row r="10224" spans="15:18" x14ac:dyDescent="0.25">
      <c r="O10224"/>
      <c r="P10224" s="29"/>
      <c r="R10224"/>
    </row>
    <row r="10225" spans="15:18" x14ac:dyDescent="0.25">
      <c r="O10225"/>
      <c r="P10225" s="29"/>
      <c r="R10225"/>
    </row>
    <row r="10226" spans="15:18" x14ac:dyDescent="0.25">
      <c r="O10226"/>
      <c r="P10226" s="29"/>
      <c r="R10226"/>
    </row>
    <row r="10227" spans="15:18" x14ac:dyDescent="0.25">
      <c r="O10227"/>
      <c r="P10227" s="29"/>
      <c r="R10227"/>
    </row>
    <row r="10228" spans="15:18" x14ac:dyDescent="0.25">
      <c r="O10228"/>
      <c r="P10228" s="29"/>
      <c r="R10228"/>
    </row>
    <row r="10229" spans="15:18" x14ac:dyDescent="0.25">
      <c r="O10229"/>
      <c r="P10229" s="29"/>
      <c r="R10229"/>
    </row>
    <row r="10230" spans="15:18" x14ac:dyDescent="0.25">
      <c r="O10230"/>
      <c r="P10230" s="29"/>
      <c r="R10230"/>
    </row>
    <row r="10231" spans="15:18" x14ac:dyDescent="0.25">
      <c r="O10231"/>
      <c r="P10231" s="29"/>
      <c r="R10231"/>
    </row>
    <row r="10232" spans="15:18" x14ac:dyDescent="0.25">
      <c r="O10232"/>
      <c r="P10232" s="29"/>
      <c r="R10232"/>
    </row>
    <row r="10233" spans="15:18" x14ac:dyDescent="0.25">
      <c r="O10233"/>
      <c r="P10233" s="29"/>
      <c r="R10233"/>
    </row>
    <row r="10234" spans="15:18" x14ac:dyDescent="0.25">
      <c r="O10234"/>
      <c r="P10234" s="29"/>
      <c r="R10234"/>
    </row>
    <row r="10235" spans="15:18" x14ac:dyDescent="0.25">
      <c r="O10235"/>
      <c r="P10235" s="29"/>
      <c r="R10235"/>
    </row>
    <row r="10236" spans="15:18" x14ac:dyDescent="0.25">
      <c r="O10236"/>
      <c r="P10236" s="29"/>
      <c r="R10236"/>
    </row>
    <row r="10237" spans="15:18" x14ac:dyDescent="0.25">
      <c r="O10237"/>
      <c r="P10237" s="29"/>
      <c r="R10237"/>
    </row>
    <row r="10238" spans="15:18" x14ac:dyDescent="0.25">
      <c r="O10238"/>
      <c r="P10238" s="29"/>
      <c r="R10238"/>
    </row>
    <row r="10239" spans="15:18" x14ac:dyDescent="0.25">
      <c r="O10239"/>
      <c r="P10239" s="29"/>
      <c r="R10239"/>
    </row>
    <row r="10240" spans="15:18" x14ac:dyDescent="0.25">
      <c r="O10240"/>
      <c r="P10240" s="29"/>
      <c r="R10240"/>
    </row>
    <row r="10241" spans="15:18" x14ac:dyDescent="0.25">
      <c r="O10241"/>
      <c r="P10241" s="29"/>
      <c r="R10241"/>
    </row>
    <row r="10242" spans="15:18" x14ac:dyDescent="0.25">
      <c r="O10242"/>
      <c r="P10242" s="29"/>
      <c r="R10242"/>
    </row>
    <row r="10243" spans="15:18" x14ac:dyDescent="0.25">
      <c r="O10243"/>
      <c r="P10243" s="29"/>
      <c r="R10243"/>
    </row>
    <row r="10244" spans="15:18" x14ac:dyDescent="0.25">
      <c r="O10244"/>
      <c r="P10244" s="29"/>
      <c r="R10244"/>
    </row>
    <row r="10245" spans="15:18" x14ac:dyDescent="0.25">
      <c r="O10245"/>
      <c r="P10245" s="29"/>
      <c r="R10245"/>
    </row>
    <row r="10246" spans="15:18" x14ac:dyDescent="0.25">
      <c r="O10246"/>
      <c r="P10246" s="29"/>
      <c r="R10246"/>
    </row>
    <row r="10247" spans="15:18" x14ac:dyDescent="0.25">
      <c r="O10247"/>
      <c r="P10247" s="29"/>
      <c r="R10247"/>
    </row>
    <row r="10248" spans="15:18" x14ac:dyDescent="0.25">
      <c r="O10248"/>
      <c r="P10248" s="29"/>
      <c r="R10248"/>
    </row>
    <row r="10249" spans="15:18" x14ac:dyDescent="0.25">
      <c r="O10249"/>
      <c r="P10249" s="29"/>
      <c r="R10249"/>
    </row>
    <row r="10250" spans="15:18" x14ac:dyDescent="0.25">
      <c r="O10250"/>
      <c r="P10250" s="29"/>
      <c r="R10250"/>
    </row>
    <row r="10251" spans="15:18" x14ac:dyDescent="0.25">
      <c r="O10251"/>
      <c r="P10251" s="29"/>
      <c r="R10251"/>
    </row>
    <row r="10252" spans="15:18" x14ac:dyDescent="0.25">
      <c r="O10252"/>
      <c r="P10252" s="29"/>
      <c r="R10252"/>
    </row>
    <row r="10253" spans="15:18" x14ac:dyDescent="0.25">
      <c r="O10253"/>
      <c r="P10253" s="29"/>
      <c r="R10253"/>
    </row>
    <row r="10254" spans="15:18" x14ac:dyDescent="0.25">
      <c r="O10254"/>
      <c r="P10254" s="29"/>
      <c r="R10254"/>
    </row>
    <row r="10255" spans="15:18" x14ac:dyDescent="0.25">
      <c r="O10255"/>
      <c r="P10255" s="29"/>
      <c r="R10255"/>
    </row>
    <row r="10256" spans="15:18" x14ac:dyDescent="0.25">
      <c r="O10256"/>
      <c r="P10256" s="29"/>
      <c r="R10256"/>
    </row>
    <row r="10257" spans="15:18" x14ac:dyDescent="0.25">
      <c r="O10257"/>
      <c r="P10257" s="29"/>
      <c r="R10257"/>
    </row>
    <row r="10258" spans="15:18" x14ac:dyDescent="0.25">
      <c r="O10258"/>
      <c r="P10258" s="29"/>
      <c r="R10258"/>
    </row>
    <row r="10259" spans="15:18" x14ac:dyDescent="0.25">
      <c r="O10259"/>
      <c r="P10259" s="29"/>
      <c r="R10259"/>
    </row>
    <row r="10260" spans="15:18" x14ac:dyDescent="0.25">
      <c r="O10260"/>
      <c r="P10260" s="29"/>
      <c r="R10260"/>
    </row>
    <row r="10261" spans="15:18" x14ac:dyDescent="0.25">
      <c r="O10261"/>
      <c r="P10261" s="29"/>
      <c r="R10261"/>
    </row>
    <row r="10262" spans="15:18" x14ac:dyDescent="0.25">
      <c r="O10262"/>
      <c r="P10262" s="29"/>
      <c r="R10262"/>
    </row>
    <row r="10263" spans="15:18" x14ac:dyDescent="0.25">
      <c r="O10263"/>
      <c r="P10263" s="29"/>
      <c r="R10263"/>
    </row>
    <row r="10264" spans="15:18" x14ac:dyDescent="0.25">
      <c r="O10264"/>
      <c r="P10264" s="29"/>
      <c r="R10264"/>
    </row>
    <row r="10265" spans="15:18" x14ac:dyDescent="0.25">
      <c r="O10265"/>
      <c r="P10265" s="29"/>
      <c r="R10265"/>
    </row>
    <row r="10266" spans="15:18" x14ac:dyDescent="0.25">
      <c r="O10266"/>
      <c r="P10266" s="29"/>
      <c r="R10266"/>
    </row>
    <row r="10267" spans="15:18" x14ac:dyDescent="0.25">
      <c r="O10267"/>
      <c r="P10267" s="29"/>
      <c r="R10267"/>
    </row>
    <row r="10268" spans="15:18" x14ac:dyDescent="0.25">
      <c r="O10268"/>
      <c r="P10268" s="29"/>
      <c r="R10268"/>
    </row>
    <row r="10269" spans="15:18" x14ac:dyDescent="0.25">
      <c r="O10269"/>
      <c r="P10269" s="29"/>
      <c r="R10269"/>
    </row>
    <row r="10270" spans="15:18" x14ac:dyDescent="0.25">
      <c r="O10270"/>
      <c r="P10270" s="29"/>
      <c r="R10270"/>
    </row>
    <row r="10271" spans="15:18" x14ac:dyDescent="0.25">
      <c r="O10271"/>
      <c r="P10271" s="29"/>
      <c r="R10271"/>
    </row>
    <row r="10272" spans="15:18" x14ac:dyDescent="0.25">
      <c r="O10272"/>
      <c r="P10272" s="29"/>
      <c r="R10272"/>
    </row>
    <row r="10273" spans="15:18" x14ac:dyDescent="0.25">
      <c r="O10273"/>
      <c r="P10273" s="29"/>
      <c r="R10273"/>
    </row>
    <row r="10274" spans="15:18" x14ac:dyDescent="0.25">
      <c r="O10274"/>
      <c r="P10274" s="29"/>
      <c r="R10274"/>
    </row>
    <row r="10275" spans="15:18" x14ac:dyDescent="0.25">
      <c r="O10275"/>
      <c r="P10275" s="29"/>
      <c r="R10275"/>
    </row>
    <row r="10276" spans="15:18" x14ac:dyDescent="0.25">
      <c r="O10276"/>
      <c r="P10276" s="29"/>
      <c r="R10276"/>
    </row>
    <row r="10277" spans="15:18" x14ac:dyDescent="0.25">
      <c r="O10277"/>
      <c r="P10277" s="29"/>
      <c r="R10277"/>
    </row>
    <row r="10278" spans="15:18" x14ac:dyDescent="0.25">
      <c r="O10278"/>
      <c r="P10278" s="29"/>
      <c r="R10278"/>
    </row>
    <row r="10279" spans="15:18" x14ac:dyDescent="0.25">
      <c r="O10279"/>
      <c r="P10279" s="29"/>
      <c r="R10279"/>
    </row>
    <row r="10280" spans="15:18" x14ac:dyDescent="0.25">
      <c r="O10280"/>
      <c r="P10280" s="29"/>
      <c r="R10280"/>
    </row>
    <row r="10281" spans="15:18" x14ac:dyDescent="0.25">
      <c r="O10281"/>
      <c r="P10281" s="29"/>
      <c r="R10281"/>
    </row>
    <row r="10282" spans="15:18" x14ac:dyDescent="0.25">
      <c r="O10282"/>
      <c r="P10282" s="29"/>
      <c r="R10282"/>
    </row>
    <row r="10283" spans="15:18" x14ac:dyDescent="0.25">
      <c r="O10283"/>
      <c r="P10283" s="29"/>
      <c r="R10283"/>
    </row>
    <row r="10284" spans="15:18" x14ac:dyDescent="0.25">
      <c r="O10284"/>
      <c r="P10284" s="29"/>
      <c r="R10284"/>
    </row>
    <row r="10285" spans="15:18" x14ac:dyDescent="0.25">
      <c r="O10285"/>
      <c r="P10285" s="29"/>
      <c r="R10285"/>
    </row>
    <row r="10286" spans="15:18" x14ac:dyDescent="0.25">
      <c r="O10286"/>
      <c r="P10286" s="29"/>
      <c r="R10286"/>
    </row>
    <row r="10287" spans="15:18" x14ac:dyDescent="0.25">
      <c r="O10287"/>
      <c r="P10287" s="29"/>
      <c r="R10287"/>
    </row>
    <row r="10288" spans="15:18" x14ac:dyDescent="0.25">
      <c r="O10288"/>
      <c r="P10288" s="29"/>
      <c r="R10288"/>
    </row>
    <row r="10289" spans="15:18" x14ac:dyDescent="0.25">
      <c r="O10289"/>
      <c r="P10289" s="29"/>
      <c r="R10289"/>
    </row>
    <row r="10290" spans="15:18" x14ac:dyDescent="0.25">
      <c r="O10290"/>
      <c r="P10290" s="29"/>
      <c r="R10290"/>
    </row>
    <row r="10291" spans="15:18" x14ac:dyDescent="0.25">
      <c r="O10291"/>
      <c r="P10291" s="29"/>
      <c r="R10291"/>
    </row>
    <row r="10292" spans="15:18" x14ac:dyDescent="0.25">
      <c r="O10292"/>
      <c r="P10292" s="29"/>
      <c r="R10292"/>
    </row>
    <row r="10293" spans="15:18" x14ac:dyDescent="0.25">
      <c r="O10293"/>
      <c r="P10293" s="29"/>
      <c r="R10293"/>
    </row>
    <row r="10294" spans="15:18" x14ac:dyDescent="0.25">
      <c r="O10294"/>
      <c r="P10294" s="29"/>
      <c r="R10294"/>
    </row>
    <row r="10295" spans="15:18" x14ac:dyDescent="0.25">
      <c r="O10295"/>
      <c r="P10295" s="29"/>
      <c r="R10295"/>
    </row>
    <row r="10296" spans="15:18" x14ac:dyDescent="0.25">
      <c r="O10296"/>
      <c r="P10296" s="29"/>
      <c r="R10296"/>
    </row>
    <row r="10297" spans="15:18" x14ac:dyDescent="0.25">
      <c r="O10297"/>
      <c r="P10297" s="29"/>
      <c r="R10297"/>
    </row>
    <row r="10298" spans="15:18" x14ac:dyDescent="0.25">
      <c r="O10298"/>
      <c r="P10298" s="29"/>
      <c r="R10298"/>
    </row>
    <row r="10299" spans="15:18" x14ac:dyDescent="0.25">
      <c r="O10299"/>
      <c r="P10299" s="29"/>
      <c r="R10299"/>
    </row>
    <row r="10300" spans="15:18" x14ac:dyDescent="0.25">
      <c r="O10300"/>
      <c r="P10300" s="29"/>
      <c r="R10300"/>
    </row>
    <row r="10301" spans="15:18" x14ac:dyDescent="0.25">
      <c r="O10301"/>
      <c r="P10301" s="29"/>
      <c r="R10301"/>
    </row>
    <row r="10302" spans="15:18" x14ac:dyDescent="0.25">
      <c r="O10302"/>
      <c r="P10302" s="29"/>
      <c r="R10302"/>
    </row>
    <row r="10303" spans="15:18" x14ac:dyDescent="0.25">
      <c r="O10303"/>
      <c r="P10303" s="29"/>
      <c r="R10303"/>
    </row>
    <row r="10304" spans="15:18" x14ac:dyDescent="0.25">
      <c r="O10304"/>
      <c r="P10304" s="29"/>
      <c r="R10304"/>
    </row>
    <row r="10305" spans="15:18" x14ac:dyDescent="0.25">
      <c r="O10305"/>
      <c r="P10305" s="29"/>
      <c r="R10305"/>
    </row>
    <row r="10306" spans="15:18" x14ac:dyDescent="0.25">
      <c r="O10306"/>
      <c r="P10306" s="29"/>
      <c r="R10306"/>
    </row>
    <row r="10307" spans="15:18" x14ac:dyDescent="0.25">
      <c r="O10307"/>
      <c r="P10307" s="29"/>
      <c r="R10307"/>
    </row>
    <row r="10308" spans="15:18" x14ac:dyDescent="0.25">
      <c r="O10308"/>
      <c r="P10308" s="29"/>
      <c r="R10308"/>
    </row>
    <row r="10309" spans="15:18" x14ac:dyDescent="0.25">
      <c r="O10309"/>
      <c r="P10309" s="29"/>
      <c r="R10309"/>
    </row>
    <row r="10310" spans="15:18" x14ac:dyDescent="0.25">
      <c r="O10310"/>
      <c r="P10310" s="29"/>
      <c r="R10310"/>
    </row>
    <row r="10311" spans="15:18" x14ac:dyDescent="0.25">
      <c r="O10311"/>
      <c r="P10311" s="29"/>
      <c r="R10311"/>
    </row>
    <row r="10312" spans="15:18" x14ac:dyDescent="0.25">
      <c r="O10312"/>
      <c r="P10312" s="29"/>
      <c r="R10312"/>
    </row>
    <row r="10313" spans="15:18" x14ac:dyDescent="0.25">
      <c r="O10313"/>
      <c r="P10313" s="29"/>
      <c r="R10313"/>
    </row>
    <row r="10314" spans="15:18" x14ac:dyDescent="0.25">
      <c r="O10314"/>
      <c r="P10314" s="29"/>
      <c r="R10314"/>
    </row>
    <row r="10315" spans="15:18" x14ac:dyDescent="0.25">
      <c r="O10315"/>
      <c r="P10315" s="29"/>
      <c r="R10315"/>
    </row>
    <row r="10316" spans="15:18" x14ac:dyDescent="0.25">
      <c r="O10316"/>
      <c r="P10316" s="29"/>
      <c r="R10316"/>
    </row>
    <row r="10317" spans="15:18" x14ac:dyDescent="0.25">
      <c r="O10317"/>
      <c r="P10317" s="29"/>
      <c r="R10317"/>
    </row>
    <row r="10318" spans="15:18" x14ac:dyDescent="0.25">
      <c r="O10318"/>
      <c r="P10318" s="29"/>
      <c r="R10318"/>
    </row>
    <row r="10319" spans="15:18" x14ac:dyDescent="0.25">
      <c r="O10319"/>
      <c r="P10319" s="29"/>
      <c r="R10319"/>
    </row>
    <row r="10320" spans="15:18" x14ac:dyDescent="0.25">
      <c r="O10320"/>
      <c r="P10320" s="29"/>
      <c r="R10320"/>
    </row>
    <row r="10321" spans="15:18" x14ac:dyDescent="0.25">
      <c r="O10321"/>
      <c r="P10321" s="29"/>
      <c r="R10321"/>
    </row>
    <row r="10322" spans="15:18" x14ac:dyDescent="0.25">
      <c r="O10322"/>
      <c r="P10322" s="29"/>
      <c r="R10322"/>
    </row>
    <row r="10323" spans="15:18" x14ac:dyDescent="0.25">
      <c r="O10323"/>
      <c r="P10323" s="29"/>
      <c r="R10323"/>
    </row>
    <row r="10324" spans="15:18" x14ac:dyDescent="0.25">
      <c r="O10324"/>
      <c r="P10324" s="29"/>
      <c r="R10324"/>
    </row>
    <row r="10325" spans="15:18" x14ac:dyDescent="0.25">
      <c r="O10325"/>
      <c r="P10325" s="29"/>
      <c r="R10325"/>
    </row>
    <row r="10326" spans="15:18" x14ac:dyDescent="0.25">
      <c r="O10326"/>
      <c r="P10326" s="29"/>
      <c r="R10326"/>
    </row>
    <row r="10327" spans="15:18" x14ac:dyDescent="0.25">
      <c r="O10327"/>
      <c r="P10327" s="29"/>
      <c r="R10327"/>
    </row>
    <row r="10328" spans="15:18" x14ac:dyDescent="0.25">
      <c r="O10328"/>
      <c r="P10328" s="29"/>
      <c r="R10328"/>
    </row>
    <row r="10329" spans="15:18" x14ac:dyDescent="0.25">
      <c r="O10329"/>
      <c r="P10329" s="29"/>
      <c r="R10329"/>
    </row>
    <row r="10330" spans="15:18" x14ac:dyDescent="0.25">
      <c r="O10330"/>
      <c r="P10330" s="29"/>
      <c r="R10330"/>
    </row>
    <row r="10331" spans="15:18" x14ac:dyDescent="0.25">
      <c r="O10331"/>
      <c r="P10331" s="29"/>
      <c r="R10331"/>
    </row>
    <row r="10332" spans="15:18" x14ac:dyDescent="0.25">
      <c r="O10332"/>
      <c r="P10332" s="29"/>
      <c r="R10332"/>
    </row>
    <row r="10333" spans="15:18" x14ac:dyDescent="0.25">
      <c r="O10333"/>
      <c r="P10333" s="29"/>
      <c r="R10333"/>
    </row>
    <row r="10334" spans="15:18" x14ac:dyDescent="0.25">
      <c r="O10334"/>
      <c r="P10334" s="29"/>
      <c r="R10334"/>
    </row>
    <row r="10335" spans="15:18" x14ac:dyDescent="0.25">
      <c r="O10335"/>
      <c r="P10335" s="29"/>
      <c r="R10335"/>
    </row>
    <row r="10336" spans="15:18" x14ac:dyDescent="0.25">
      <c r="O10336"/>
      <c r="P10336" s="29"/>
      <c r="R10336"/>
    </row>
    <row r="10337" spans="15:18" x14ac:dyDescent="0.25">
      <c r="O10337"/>
      <c r="P10337" s="29"/>
      <c r="R10337"/>
    </row>
    <row r="10338" spans="15:18" x14ac:dyDescent="0.25">
      <c r="O10338"/>
      <c r="P10338" s="29"/>
      <c r="R10338"/>
    </row>
    <row r="10339" spans="15:18" x14ac:dyDescent="0.25">
      <c r="O10339"/>
      <c r="P10339" s="29"/>
      <c r="R10339"/>
    </row>
    <row r="10340" spans="15:18" x14ac:dyDescent="0.25">
      <c r="O10340"/>
      <c r="P10340" s="29"/>
      <c r="R10340"/>
    </row>
    <row r="10341" spans="15:18" x14ac:dyDescent="0.25">
      <c r="O10341"/>
      <c r="P10341" s="29"/>
      <c r="R10341"/>
    </row>
    <row r="10342" spans="15:18" x14ac:dyDescent="0.25">
      <c r="O10342"/>
      <c r="P10342" s="29"/>
      <c r="R10342"/>
    </row>
    <row r="10343" spans="15:18" x14ac:dyDescent="0.25">
      <c r="O10343"/>
      <c r="P10343" s="29"/>
      <c r="R10343"/>
    </row>
    <row r="10344" spans="15:18" x14ac:dyDescent="0.25">
      <c r="O10344"/>
      <c r="P10344" s="29"/>
      <c r="R10344"/>
    </row>
    <row r="10345" spans="15:18" x14ac:dyDescent="0.25">
      <c r="O10345"/>
      <c r="P10345" s="29"/>
      <c r="R10345"/>
    </row>
    <row r="10346" spans="15:18" x14ac:dyDescent="0.25">
      <c r="O10346"/>
      <c r="P10346" s="29"/>
      <c r="R10346"/>
    </row>
    <row r="10347" spans="15:18" x14ac:dyDescent="0.25">
      <c r="O10347"/>
      <c r="P10347" s="29"/>
      <c r="R10347"/>
    </row>
    <row r="10348" spans="15:18" x14ac:dyDescent="0.25">
      <c r="O10348"/>
      <c r="P10348" s="29"/>
      <c r="R10348"/>
    </row>
    <row r="10349" spans="15:18" x14ac:dyDescent="0.25">
      <c r="O10349"/>
      <c r="P10349" s="29"/>
      <c r="R10349"/>
    </row>
    <row r="10350" spans="15:18" x14ac:dyDescent="0.25">
      <c r="O10350"/>
      <c r="P10350" s="29"/>
      <c r="R10350"/>
    </row>
    <row r="10351" spans="15:18" x14ac:dyDescent="0.25">
      <c r="O10351"/>
      <c r="P10351" s="29"/>
      <c r="R10351"/>
    </row>
    <row r="10352" spans="15:18" x14ac:dyDescent="0.25">
      <c r="O10352"/>
      <c r="P10352" s="29"/>
      <c r="R10352"/>
    </row>
    <row r="10353" spans="15:18" x14ac:dyDescent="0.25">
      <c r="O10353"/>
      <c r="P10353" s="29"/>
      <c r="R10353"/>
    </row>
    <row r="10354" spans="15:18" x14ac:dyDescent="0.25">
      <c r="O10354"/>
      <c r="P10354" s="29"/>
      <c r="R10354"/>
    </row>
    <row r="10355" spans="15:18" x14ac:dyDescent="0.25">
      <c r="O10355"/>
      <c r="P10355" s="29"/>
      <c r="R10355"/>
    </row>
    <row r="10356" spans="15:18" x14ac:dyDescent="0.25">
      <c r="O10356"/>
      <c r="P10356" s="29"/>
      <c r="R10356"/>
    </row>
    <row r="10357" spans="15:18" x14ac:dyDescent="0.25">
      <c r="O10357"/>
      <c r="P10357" s="29"/>
      <c r="R10357"/>
    </row>
    <row r="10358" spans="15:18" x14ac:dyDescent="0.25">
      <c r="O10358"/>
      <c r="P10358" s="29"/>
      <c r="R10358"/>
    </row>
    <row r="10359" spans="15:18" x14ac:dyDescent="0.25">
      <c r="O10359"/>
      <c r="P10359" s="29"/>
      <c r="R10359"/>
    </row>
    <row r="10360" spans="15:18" x14ac:dyDescent="0.25">
      <c r="O10360"/>
      <c r="P10360" s="29"/>
      <c r="R10360"/>
    </row>
    <row r="10361" spans="15:18" x14ac:dyDescent="0.25">
      <c r="O10361"/>
      <c r="P10361" s="29"/>
      <c r="R10361"/>
    </row>
    <row r="10362" spans="15:18" x14ac:dyDescent="0.25">
      <c r="O10362"/>
      <c r="P10362" s="29"/>
      <c r="R10362"/>
    </row>
    <row r="10363" spans="15:18" x14ac:dyDescent="0.25">
      <c r="O10363"/>
      <c r="P10363" s="29"/>
      <c r="R10363"/>
    </row>
    <row r="10364" spans="15:18" x14ac:dyDescent="0.25">
      <c r="O10364"/>
      <c r="P10364" s="29"/>
      <c r="R10364"/>
    </row>
    <row r="10365" spans="15:18" x14ac:dyDescent="0.25">
      <c r="O10365"/>
      <c r="P10365" s="29"/>
      <c r="R10365"/>
    </row>
    <row r="10366" spans="15:18" x14ac:dyDescent="0.25">
      <c r="O10366"/>
      <c r="P10366" s="29"/>
      <c r="R10366"/>
    </row>
    <row r="10367" spans="15:18" x14ac:dyDescent="0.25">
      <c r="O10367"/>
      <c r="P10367" s="29"/>
      <c r="R10367"/>
    </row>
    <row r="10368" spans="15:18" x14ac:dyDescent="0.25">
      <c r="O10368"/>
      <c r="P10368" s="29"/>
      <c r="R10368"/>
    </row>
    <row r="10369" spans="15:18" x14ac:dyDescent="0.25">
      <c r="O10369"/>
      <c r="P10369" s="29"/>
      <c r="R10369"/>
    </row>
    <row r="10370" spans="15:18" x14ac:dyDescent="0.25">
      <c r="O10370"/>
      <c r="P10370" s="29"/>
      <c r="R10370"/>
    </row>
    <row r="10371" spans="15:18" x14ac:dyDescent="0.25">
      <c r="O10371"/>
      <c r="P10371" s="29"/>
      <c r="R10371"/>
    </row>
    <row r="10372" spans="15:18" x14ac:dyDescent="0.25">
      <c r="O10372"/>
      <c r="P10372" s="29"/>
      <c r="R10372"/>
    </row>
    <row r="10373" spans="15:18" x14ac:dyDescent="0.25">
      <c r="O10373"/>
      <c r="P10373" s="29"/>
      <c r="R10373"/>
    </row>
    <row r="10374" spans="15:18" x14ac:dyDescent="0.25">
      <c r="O10374"/>
      <c r="P10374" s="29"/>
      <c r="R10374"/>
    </row>
    <row r="10375" spans="15:18" x14ac:dyDescent="0.25">
      <c r="O10375"/>
      <c r="P10375" s="29"/>
      <c r="R10375"/>
    </row>
    <row r="10376" spans="15:18" x14ac:dyDescent="0.25">
      <c r="O10376"/>
      <c r="P10376" s="29"/>
      <c r="R10376"/>
    </row>
    <row r="10377" spans="15:18" x14ac:dyDescent="0.25">
      <c r="O10377"/>
      <c r="P10377" s="29"/>
      <c r="R10377"/>
    </row>
    <row r="10378" spans="15:18" x14ac:dyDescent="0.25">
      <c r="O10378"/>
      <c r="P10378" s="29"/>
      <c r="R10378"/>
    </row>
    <row r="10379" spans="15:18" x14ac:dyDescent="0.25">
      <c r="O10379"/>
      <c r="P10379" s="29"/>
      <c r="R10379"/>
    </row>
    <row r="10380" spans="15:18" x14ac:dyDescent="0.25">
      <c r="O10380"/>
      <c r="P10380" s="29"/>
      <c r="R10380"/>
    </row>
    <row r="10381" spans="15:18" x14ac:dyDescent="0.25">
      <c r="O10381"/>
      <c r="P10381" s="29"/>
      <c r="R10381"/>
    </row>
    <row r="10382" spans="15:18" x14ac:dyDescent="0.25">
      <c r="O10382"/>
      <c r="P10382" s="29"/>
      <c r="R10382"/>
    </row>
    <row r="10383" spans="15:18" x14ac:dyDescent="0.25">
      <c r="O10383"/>
      <c r="P10383" s="29"/>
      <c r="R10383"/>
    </row>
    <row r="10384" spans="15:18" x14ac:dyDescent="0.25">
      <c r="O10384"/>
      <c r="P10384" s="29"/>
      <c r="R10384"/>
    </row>
    <row r="10385" spans="15:18" x14ac:dyDescent="0.25">
      <c r="O10385"/>
      <c r="P10385" s="29"/>
      <c r="R10385"/>
    </row>
    <row r="10386" spans="15:18" x14ac:dyDescent="0.25">
      <c r="O10386"/>
      <c r="P10386" s="29"/>
      <c r="R10386"/>
    </row>
    <row r="10387" spans="15:18" x14ac:dyDescent="0.25">
      <c r="O10387"/>
      <c r="P10387" s="29"/>
      <c r="R10387"/>
    </row>
    <row r="10388" spans="15:18" x14ac:dyDescent="0.25">
      <c r="O10388"/>
      <c r="P10388" s="29"/>
      <c r="R10388"/>
    </row>
    <row r="10389" spans="15:18" x14ac:dyDescent="0.25">
      <c r="O10389"/>
      <c r="P10389" s="29"/>
      <c r="R10389"/>
    </row>
    <row r="10390" spans="15:18" x14ac:dyDescent="0.25">
      <c r="O10390"/>
      <c r="P10390" s="29"/>
      <c r="R10390"/>
    </row>
    <row r="10391" spans="15:18" x14ac:dyDescent="0.25">
      <c r="O10391"/>
      <c r="P10391" s="29"/>
      <c r="R10391"/>
    </row>
    <row r="10392" spans="15:18" x14ac:dyDescent="0.25">
      <c r="O10392"/>
      <c r="P10392" s="29"/>
      <c r="R10392"/>
    </row>
    <row r="10393" spans="15:18" x14ac:dyDescent="0.25">
      <c r="O10393"/>
      <c r="P10393" s="29"/>
      <c r="R10393"/>
    </row>
    <row r="10394" spans="15:18" x14ac:dyDescent="0.25">
      <c r="O10394"/>
      <c r="P10394" s="29"/>
      <c r="R10394"/>
    </row>
    <row r="10395" spans="15:18" x14ac:dyDescent="0.25">
      <c r="O10395"/>
      <c r="P10395" s="29"/>
      <c r="R10395"/>
    </row>
    <row r="10396" spans="15:18" x14ac:dyDescent="0.25">
      <c r="O10396"/>
      <c r="P10396" s="29"/>
      <c r="R10396"/>
    </row>
    <row r="10397" spans="15:18" x14ac:dyDescent="0.25">
      <c r="O10397"/>
      <c r="P10397" s="29"/>
      <c r="R10397"/>
    </row>
    <row r="10398" spans="15:18" x14ac:dyDescent="0.25">
      <c r="O10398"/>
      <c r="P10398" s="29"/>
      <c r="R10398"/>
    </row>
    <row r="10399" spans="15:18" x14ac:dyDescent="0.25">
      <c r="O10399"/>
      <c r="P10399" s="29"/>
      <c r="R10399"/>
    </row>
    <row r="10400" spans="15:18" x14ac:dyDescent="0.25">
      <c r="O10400"/>
      <c r="P10400" s="29"/>
      <c r="R10400"/>
    </row>
    <row r="10401" spans="15:18" x14ac:dyDescent="0.25">
      <c r="O10401"/>
      <c r="P10401" s="29"/>
      <c r="R10401"/>
    </row>
    <row r="10402" spans="15:18" x14ac:dyDescent="0.25">
      <c r="O10402"/>
      <c r="P10402" s="29"/>
      <c r="R10402"/>
    </row>
    <row r="10403" spans="15:18" x14ac:dyDescent="0.25">
      <c r="O10403"/>
      <c r="P10403" s="29"/>
      <c r="R10403"/>
    </row>
    <row r="10404" spans="15:18" x14ac:dyDescent="0.25">
      <c r="O10404"/>
      <c r="P10404" s="29"/>
      <c r="R10404"/>
    </row>
    <row r="10405" spans="15:18" x14ac:dyDescent="0.25">
      <c r="O10405"/>
      <c r="P10405" s="29"/>
      <c r="R10405"/>
    </row>
    <row r="10406" spans="15:18" x14ac:dyDescent="0.25">
      <c r="O10406"/>
      <c r="P10406" s="29"/>
      <c r="R10406"/>
    </row>
    <row r="10407" spans="15:18" x14ac:dyDescent="0.25">
      <c r="O10407"/>
      <c r="P10407" s="29"/>
      <c r="R10407"/>
    </row>
    <row r="10408" spans="15:18" x14ac:dyDescent="0.25">
      <c r="O10408"/>
      <c r="P10408" s="29"/>
      <c r="R10408"/>
    </row>
    <row r="10409" spans="15:18" x14ac:dyDescent="0.25">
      <c r="O10409"/>
      <c r="P10409" s="29"/>
      <c r="R10409"/>
    </row>
    <row r="10410" spans="15:18" x14ac:dyDescent="0.25">
      <c r="O10410"/>
      <c r="P10410" s="29"/>
      <c r="R10410"/>
    </row>
    <row r="10411" spans="15:18" x14ac:dyDescent="0.25">
      <c r="O10411"/>
      <c r="P10411" s="29"/>
      <c r="R10411"/>
    </row>
    <row r="10412" spans="15:18" x14ac:dyDescent="0.25">
      <c r="O10412"/>
      <c r="P10412" s="29"/>
      <c r="R10412"/>
    </row>
    <row r="10413" spans="15:18" x14ac:dyDescent="0.25">
      <c r="O10413"/>
      <c r="P10413" s="29"/>
      <c r="R10413"/>
    </row>
    <row r="10414" spans="15:18" x14ac:dyDescent="0.25">
      <c r="O10414"/>
      <c r="P10414" s="29"/>
      <c r="R10414"/>
    </row>
    <row r="10415" spans="15:18" x14ac:dyDescent="0.25">
      <c r="O10415"/>
      <c r="P10415" s="29"/>
      <c r="R10415"/>
    </row>
    <row r="10416" spans="15:18" x14ac:dyDescent="0.25">
      <c r="O10416"/>
      <c r="P10416" s="29"/>
      <c r="R10416"/>
    </row>
    <row r="10417" spans="15:18" x14ac:dyDescent="0.25">
      <c r="O10417"/>
      <c r="P10417" s="29"/>
      <c r="R10417"/>
    </row>
    <row r="10418" spans="15:18" x14ac:dyDescent="0.25">
      <c r="O10418"/>
      <c r="P10418" s="29"/>
      <c r="R10418"/>
    </row>
    <row r="10419" spans="15:18" x14ac:dyDescent="0.25">
      <c r="O10419"/>
      <c r="P10419" s="29"/>
      <c r="R10419"/>
    </row>
    <row r="10420" spans="15:18" x14ac:dyDescent="0.25">
      <c r="O10420"/>
      <c r="P10420" s="29"/>
      <c r="R10420"/>
    </row>
    <row r="10421" spans="15:18" x14ac:dyDescent="0.25">
      <c r="O10421"/>
      <c r="P10421" s="29"/>
      <c r="R10421"/>
    </row>
    <row r="10422" spans="15:18" x14ac:dyDescent="0.25">
      <c r="O10422"/>
      <c r="P10422" s="29"/>
      <c r="R10422"/>
    </row>
    <row r="10423" spans="15:18" x14ac:dyDescent="0.25">
      <c r="O10423"/>
      <c r="P10423" s="29"/>
      <c r="R10423"/>
    </row>
    <row r="10424" spans="15:18" x14ac:dyDescent="0.25">
      <c r="O10424"/>
      <c r="P10424" s="29"/>
      <c r="R10424"/>
    </row>
    <row r="10425" spans="15:18" x14ac:dyDescent="0.25">
      <c r="O10425"/>
      <c r="P10425" s="29"/>
      <c r="R10425"/>
    </row>
    <row r="10426" spans="15:18" x14ac:dyDescent="0.25">
      <c r="O10426"/>
      <c r="P10426" s="29"/>
      <c r="R10426"/>
    </row>
    <row r="10427" spans="15:18" x14ac:dyDescent="0.25">
      <c r="O10427"/>
      <c r="P10427" s="29"/>
      <c r="R10427"/>
    </row>
    <row r="10428" spans="15:18" x14ac:dyDescent="0.25">
      <c r="O10428"/>
      <c r="P10428" s="29"/>
      <c r="R10428"/>
    </row>
    <row r="10429" spans="15:18" x14ac:dyDescent="0.25">
      <c r="O10429"/>
      <c r="P10429" s="29"/>
      <c r="R10429"/>
    </row>
    <row r="10430" spans="15:18" x14ac:dyDescent="0.25">
      <c r="O10430"/>
      <c r="P10430" s="29"/>
      <c r="R10430"/>
    </row>
    <row r="10431" spans="15:18" x14ac:dyDescent="0.25">
      <c r="O10431"/>
      <c r="P10431" s="29"/>
      <c r="R10431"/>
    </row>
    <row r="10432" spans="15:18" x14ac:dyDescent="0.25">
      <c r="O10432"/>
      <c r="P10432" s="29"/>
      <c r="R10432"/>
    </row>
    <row r="10433" spans="15:18" x14ac:dyDescent="0.25">
      <c r="O10433"/>
      <c r="P10433" s="29"/>
      <c r="R10433"/>
    </row>
    <row r="10434" spans="15:18" x14ac:dyDescent="0.25">
      <c r="O10434"/>
      <c r="P10434" s="29"/>
      <c r="R10434"/>
    </row>
    <row r="10435" spans="15:18" x14ac:dyDescent="0.25">
      <c r="O10435"/>
      <c r="P10435" s="29"/>
      <c r="R10435"/>
    </row>
    <row r="10436" spans="15:18" x14ac:dyDescent="0.25">
      <c r="O10436"/>
      <c r="P10436" s="29"/>
      <c r="R10436"/>
    </row>
    <row r="10437" spans="15:18" x14ac:dyDescent="0.25">
      <c r="O10437"/>
      <c r="P10437" s="29"/>
      <c r="R10437"/>
    </row>
    <row r="10438" spans="15:18" x14ac:dyDescent="0.25">
      <c r="O10438"/>
      <c r="P10438" s="29"/>
      <c r="R10438"/>
    </row>
    <row r="10439" spans="15:18" x14ac:dyDescent="0.25">
      <c r="O10439"/>
      <c r="P10439" s="29"/>
      <c r="R10439"/>
    </row>
    <row r="10440" spans="15:18" x14ac:dyDescent="0.25">
      <c r="O10440"/>
      <c r="P10440" s="29"/>
      <c r="R10440"/>
    </row>
    <row r="10441" spans="15:18" x14ac:dyDescent="0.25">
      <c r="O10441"/>
      <c r="P10441" s="29"/>
      <c r="R10441"/>
    </row>
    <row r="10442" spans="15:18" x14ac:dyDescent="0.25">
      <c r="O10442"/>
      <c r="P10442" s="29"/>
      <c r="R10442"/>
    </row>
    <row r="10443" spans="15:18" x14ac:dyDescent="0.25">
      <c r="O10443"/>
      <c r="P10443" s="29"/>
      <c r="R10443"/>
    </row>
    <row r="10444" spans="15:18" x14ac:dyDescent="0.25">
      <c r="O10444"/>
      <c r="P10444" s="29"/>
      <c r="R10444"/>
    </row>
    <row r="10445" spans="15:18" x14ac:dyDescent="0.25">
      <c r="O10445"/>
      <c r="P10445" s="29"/>
      <c r="R10445"/>
    </row>
    <row r="10446" spans="15:18" x14ac:dyDescent="0.25">
      <c r="O10446"/>
      <c r="P10446" s="29"/>
      <c r="R10446"/>
    </row>
    <row r="10447" spans="15:18" x14ac:dyDescent="0.25">
      <c r="O10447"/>
      <c r="P10447" s="29"/>
      <c r="R10447"/>
    </row>
    <row r="10448" spans="15:18" x14ac:dyDescent="0.25">
      <c r="O10448"/>
      <c r="P10448" s="29"/>
      <c r="R10448"/>
    </row>
    <row r="10449" spans="15:18" x14ac:dyDescent="0.25">
      <c r="O10449"/>
      <c r="P10449" s="29"/>
      <c r="R10449"/>
    </row>
    <row r="10450" spans="15:18" x14ac:dyDescent="0.25">
      <c r="O10450"/>
      <c r="P10450" s="29"/>
      <c r="R10450"/>
    </row>
    <row r="10451" spans="15:18" x14ac:dyDescent="0.25">
      <c r="O10451"/>
      <c r="P10451" s="29"/>
      <c r="R10451"/>
    </row>
    <row r="10452" spans="15:18" x14ac:dyDescent="0.25">
      <c r="O10452"/>
      <c r="P10452" s="29"/>
      <c r="R10452"/>
    </row>
    <row r="10453" spans="15:18" x14ac:dyDescent="0.25">
      <c r="O10453"/>
      <c r="P10453" s="29"/>
      <c r="R10453"/>
    </row>
    <row r="10454" spans="15:18" x14ac:dyDescent="0.25">
      <c r="O10454"/>
      <c r="P10454" s="29"/>
      <c r="R10454"/>
    </row>
    <row r="10455" spans="15:18" x14ac:dyDescent="0.25">
      <c r="O10455"/>
      <c r="P10455" s="29"/>
      <c r="R10455"/>
    </row>
    <row r="10456" spans="15:18" x14ac:dyDescent="0.25">
      <c r="O10456"/>
      <c r="P10456" s="29"/>
      <c r="R10456"/>
    </row>
    <row r="10457" spans="15:18" x14ac:dyDescent="0.25">
      <c r="O10457"/>
      <c r="P10457" s="29"/>
      <c r="R10457"/>
    </row>
    <row r="10458" spans="15:18" x14ac:dyDescent="0.25">
      <c r="O10458"/>
      <c r="P10458" s="29"/>
      <c r="R10458"/>
    </row>
    <row r="10459" spans="15:18" x14ac:dyDescent="0.25">
      <c r="O10459"/>
      <c r="P10459" s="29"/>
      <c r="R10459"/>
    </row>
    <row r="10460" spans="15:18" x14ac:dyDescent="0.25">
      <c r="O10460"/>
      <c r="P10460" s="29"/>
      <c r="R10460"/>
    </row>
    <row r="10461" spans="15:18" x14ac:dyDescent="0.25">
      <c r="O10461"/>
      <c r="P10461" s="29"/>
      <c r="R10461"/>
    </row>
    <row r="10462" spans="15:18" x14ac:dyDescent="0.25">
      <c r="O10462"/>
      <c r="P10462" s="29"/>
      <c r="R10462"/>
    </row>
    <row r="10463" spans="15:18" x14ac:dyDescent="0.25">
      <c r="O10463"/>
      <c r="P10463" s="29"/>
      <c r="R10463"/>
    </row>
    <row r="10464" spans="15:18" x14ac:dyDescent="0.25">
      <c r="O10464"/>
      <c r="P10464" s="29"/>
      <c r="R10464"/>
    </row>
    <row r="10465" spans="15:18" x14ac:dyDescent="0.25">
      <c r="O10465"/>
      <c r="P10465" s="29"/>
      <c r="R10465"/>
    </row>
    <row r="10466" spans="15:18" x14ac:dyDescent="0.25">
      <c r="O10466"/>
      <c r="P10466" s="29"/>
      <c r="R10466"/>
    </row>
    <row r="10467" spans="15:18" x14ac:dyDescent="0.25">
      <c r="O10467"/>
      <c r="P10467" s="29"/>
      <c r="R10467"/>
    </row>
    <row r="10468" spans="15:18" x14ac:dyDescent="0.25">
      <c r="O10468"/>
      <c r="P10468" s="29"/>
      <c r="R10468"/>
    </row>
    <row r="10469" spans="15:18" x14ac:dyDescent="0.25">
      <c r="O10469"/>
      <c r="P10469" s="29"/>
      <c r="R10469"/>
    </row>
    <row r="10470" spans="15:18" x14ac:dyDescent="0.25">
      <c r="O10470"/>
      <c r="P10470" s="29"/>
      <c r="R10470"/>
    </row>
    <row r="10471" spans="15:18" x14ac:dyDescent="0.25">
      <c r="O10471"/>
      <c r="P10471" s="29"/>
      <c r="R10471"/>
    </row>
    <row r="10472" spans="15:18" x14ac:dyDescent="0.25">
      <c r="O10472"/>
      <c r="P10472" s="29"/>
      <c r="R10472"/>
    </row>
    <row r="10473" spans="15:18" x14ac:dyDescent="0.25">
      <c r="O10473"/>
      <c r="P10473" s="29"/>
      <c r="R10473"/>
    </row>
    <row r="10474" spans="15:18" x14ac:dyDescent="0.25">
      <c r="O10474"/>
      <c r="P10474" s="29"/>
      <c r="R10474"/>
    </row>
    <row r="10475" spans="15:18" x14ac:dyDescent="0.25">
      <c r="O10475"/>
      <c r="P10475" s="29"/>
      <c r="R10475"/>
    </row>
    <row r="10476" spans="15:18" x14ac:dyDescent="0.25">
      <c r="O10476"/>
      <c r="P10476" s="29"/>
      <c r="R10476"/>
    </row>
    <row r="10477" spans="15:18" x14ac:dyDescent="0.25">
      <c r="O10477"/>
      <c r="P10477" s="29"/>
      <c r="R10477"/>
    </row>
    <row r="10478" spans="15:18" x14ac:dyDescent="0.25">
      <c r="O10478"/>
      <c r="P10478" s="29"/>
      <c r="R10478"/>
    </row>
    <row r="10479" spans="15:18" x14ac:dyDescent="0.25">
      <c r="O10479"/>
      <c r="P10479" s="29"/>
      <c r="R10479"/>
    </row>
    <row r="10480" spans="15:18" x14ac:dyDescent="0.25">
      <c r="O10480"/>
      <c r="P10480" s="29"/>
      <c r="R10480"/>
    </row>
    <row r="10481" spans="15:18" x14ac:dyDescent="0.25">
      <c r="O10481"/>
      <c r="P10481" s="29"/>
      <c r="R10481"/>
    </row>
    <row r="10482" spans="15:18" x14ac:dyDescent="0.25">
      <c r="O10482"/>
      <c r="P10482" s="29"/>
      <c r="R10482"/>
    </row>
    <row r="10483" spans="15:18" x14ac:dyDescent="0.25">
      <c r="O10483"/>
      <c r="P10483" s="29"/>
      <c r="R10483"/>
    </row>
    <row r="10484" spans="15:18" x14ac:dyDescent="0.25">
      <c r="O10484"/>
      <c r="P10484" s="29"/>
      <c r="R10484"/>
    </row>
    <row r="10485" spans="15:18" x14ac:dyDescent="0.25">
      <c r="O10485"/>
      <c r="P10485" s="29"/>
      <c r="R10485"/>
    </row>
    <row r="10486" spans="15:18" x14ac:dyDescent="0.25">
      <c r="O10486"/>
      <c r="P10486" s="29"/>
      <c r="R10486"/>
    </row>
    <row r="10487" spans="15:18" x14ac:dyDescent="0.25">
      <c r="O10487"/>
      <c r="P10487" s="29"/>
      <c r="R10487"/>
    </row>
    <row r="10488" spans="15:18" x14ac:dyDescent="0.25">
      <c r="O10488"/>
      <c r="P10488" s="29"/>
      <c r="R10488"/>
    </row>
    <row r="10489" spans="15:18" x14ac:dyDescent="0.25">
      <c r="O10489"/>
      <c r="P10489" s="29"/>
      <c r="R10489"/>
    </row>
    <row r="10490" spans="15:18" x14ac:dyDescent="0.25">
      <c r="O10490"/>
      <c r="P10490" s="29"/>
      <c r="R10490"/>
    </row>
    <row r="10491" spans="15:18" x14ac:dyDescent="0.25">
      <c r="O10491"/>
      <c r="P10491" s="29"/>
      <c r="R10491"/>
    </row>
    <row r="10492" spans="15:18" x14ac:dyDescent="0.25">
      <c r="O10492"/>
      <c r="P10492" s="29"/>
      <c r="R10492"/>
    </row>
    <row r="10493" spans="15:18" x14ac:dyDescent="0.25">
      <c r="O10493"/>
      <c r="P10493" s="29"/>
      <c r="R10493"/>
    </row>
    <row r="10494" spans="15:18" x14ac:dyDescent="0.25">
      <c r="O10494"/>
      <c r="P10494" s="29"/>
      <c r="R10494"/>
    </row>
    <row r="10495" spans="15:18" x14ac:dyDescent="0.25">
      <c r="O10495"/>
      <c r="P10495" s="29"/>
      <c r="R10495"/>
    </row>
    <row r="10496" spans="15:18" x14ac:dyDescent="0.25">
      <c r="O10496"/>
      <c r="P10496" s="29"/>
      <c r="R10496"/>
    </row>
    <row r="10497" spans="15:18" x14ac:dyDescent="0.25">
      <c r="O10497"/>
      <c r="P10497" s="29"/>
      <c r="R10497"/>
    </row>
    <row r="10498" spans="15:18" x14ac:dyDescent="0.25">
      <c r="O10498"/>
      <c r="P10498" s="29"/>
      <c r="R10498"/>
    </row>
    <row r="10499" spans="15:18" x14ac:dyDescent="0.25">
      <c r="O10499"/>
      <c r="P10499" s="29"/>
      <c r="R10499"/>
    </row>
    <row r="10500" spans="15:18" x14ac:dyDescent="0.25">
      <c r="O10500"/>
      <c r="P10500" s="29"/>
      <c r="R10500"/>
    </row>
    <row r="10501" spans="15:18" x14ac:dyDescent="0.25">
      <c r="O10501"/>
      <c r="P10501" s="29"/>
      <c r="R10501"/>
    </row>
    <row r="10502" spans="15:18" x14ac:dyDescent="0.25">
      <c r="O10502"/>
      <c r="P10502" s="29"/>
      <c r="R10502"/>
    </row>
    <row r="10503" spans="15:18" x14ac:dyDescent="0.25">
      <c r="O10503"/>
      <c r="P10503" s="29"/>
      <c r="R10503"/>
    </row>
    <row r="10504" spans="15:18" x14ac:dyDescent="0.25">
      <c r="O10504"/>
      <c r="P10504" s="29"/>
      <c r="R10504"/>
    </row>
    <row r="10505" spans="15:18" x14ac:dyDescent="0.25">
      <c r="O10505"/>
      <c r="P10505" s="29"/>
      <c r="R10505"/>
    </row>
    <row r="10506" spans="15:18" x14ac:dyDescent="0.25">
      <c r="O10506"/>
      <c r="P10506" s="29"/>
      <c r="R10506"/>
    </row>
    <row r="10507" spans="15:18" x14ac:dyDescent="0.25">
      <c r="O10507"/>
      <c r="P10507" s="29"/>
      <c r="R10507"/>
    </row>
    <row r="10508" spans="15:18" x14ac:dyDescent="0.25">
      <c r="O10508"/>
      <c r="P10508" s="29"/>
      <c r="R10508"/>
    </row>
    <row r="10509" spans="15:18" x14ac:dyDescent="0.25">
      <c r="O10509"/>
      <c r="P10509" s="29"/>
      <c r="R10509"/>
    </row>
    <row r="10510" spans="15:18" x14ac:dyDescent="0.25">
      <c r="O10510"/>
      <c r="P10510" s="29"/>
      <c r="R10510"/>
    </row>
    <row r="10511" spans="15:18" x14ac:dyDescent="0.25">
      <c r="O10511"/>
      <c r="P10511" s="29"/>
      <c r="R10511"/>
    </row>
    <row r="10512" spans="15:18" x14ac:dyDescent="0.25">
      <c r="O10512"/>
      <c r="P10512" s="29"/>
      <c r="R10512"/>
    </row>
    <row r="10513" spans="15:18" x14ac:dyDescent="0.25">
      <c r="O10513"/>
      <c r="P10513" s="29"/>
      <c r="R10513"/>
    </row>
    <row r="10514" spans="15:18" x14ac:dyDescent="0.25">
      <c r="O10514"/>
      <c r="P10514" s="29"/>
      <c r="R10514"/>
    </row>
    <row r="10515" spans="15:18" x14ac:dyDescent="0.25">
      <c r="O10515"/>
      <c r="P10515" s="29"/>
      <c r="R10515"/>
    </row>
    <row r="10516" spans="15:18" x14ac:dyDescent="0.25">
      <c r="O10516"/>
      <c r="P10516" s="29"/>
      <c r="R10516"/>
    </row>
    <row r="10517" spans="15:18" x14ac:dyDescent="0.25">
      <c r="O10517"/>
      <c r="P10517" s="29"/>
      <c r="R10517"/>
    </row>
    <row r="10518" spans="15:18" x14ac:dyDescent="0.25">
      <c r="O10518"/>
      <c r="P10518" s="29"/>
      <c r="R10518"/>
    </row>
    <row r="10519" spans="15:18" x14ac:dyDescent="0.25">
      <c r="O10519"/>
      <c r="P10519" s="29"/>
      <c r="R10519"/>
    </row>
    <row r="10520" spans="15:18" x14ac:dyDescent="0.25">
      <c r="O10520"/>
      <c r="P10520" s="29"/>
      <c r="R10520"/>
    </row>
    <row r="10521" spans="15:18" x14ac:dyDescent="0.25">
      <c r="O10521"/>
      <c r="P10521" s="29"/>
      <c r="R10521"/>
    </row>
    <row r="10522" spans="15:18" x14ac:dyDescent="0.25">
      <c r="O10522"/>
      <c r="P10522" s="29"/>
      <c r="R10522"/>
    </row>
    <row r="10523" spans="15:18" x14ac:dyDescent="0.25">
      <c r="O10523"/>
      <c r="P10523" s="29"/>
      <c r="R10523"/>
    </row>
    <row r="10524" spans="15:18" x14ac:dyDescent="0.25">
      <c r="O10524"/>
      <c r="P10524" s="29"/>
      <c r="R10524"/>
    </row>
    <row r="10525" spans="15:18" x14ac:dyDescent="0.25">
      <c r="O10525"/>
      <c r="P10525" s="29"/>
      <c r="R10525"/>
    </row>
    <row r="10526" spans="15:18" x14ac:dyDescent="0.25">
      <c r="O10526"/>
      <c r="P10526" s="29"/>
      <c r="R10526"/>
    </row>
    <row r="10527" spans="15:18" x14ac:dyDescent="0.25">
      <c r="O10527"/>
      <c r="P10527" s="29"/>
      <c r="R10527"/>
    </row>
    <row r="10528" spans="15:18" x14ac:dyDescent="0.25">
      <c r="O10528"/>
      <c r="P10528" s="29"/>
      <c r="R10528"/>
    </row>
    <row r="10529" spans="15:18" x14ac:dyDescent="0.25">
      <c r="O10529"/>
      <c r="P10529" s="29"/>
      <c r="R10529"/>
    </row>
    <row r="10530" spans="15:18" x14ac:dyDescent="0.25">
      <c r="O10530"/>
      <c r="P10530" s="29"/>
      <c r="R10530"/>
    </row>
    <row r="10531" spans="15:18" x14ac:dyDescent="0.25">
      <c r="O10531"/>
      <c r="P10531" s="29"/>
      <c r="R10531"/>
    </row>
    <row r="10532" spans="15:18" x14ac:dyDescent="0.25">
      <c r="O10532"/>
      <c r="P10532" s="29"/>
      <c r="R10532"/>
    </row>
    <row r="10533" spans="15:18" x14ac:dyDescent="0.25">
      <c r="O10533"/>
      <c r="P10533" s="29"/>
      <c r="R10533"/>
    </row>
    <row r="10534" spans="15:18" x14ac:dyDescent="0.25">
      <c r="O10534"/>
      <c r="P10534" s="29"/>
      <c r="R10534"/>
    </row>
    <row r="10535" spans="15:18" x14ac:dyDescent="0.25">
      <c r="O10535"/>
      <c r="P10535" s="29"/>
      <c r="R10535"/>
    </row>
    <row r="10536" spans="15:18" x14ac:dyDescent="0.25">
      <c r="O10536"/>
      <c r="P10536" s="29"/>
      <c r="R10536"/>
    </row>
    <row r="10537" spans="15:18" x14ac:dyDescent="0.25">
      <c r="O10537"/>
      <c r="P10537" s="29"/>
      <c r="R10537"/>
    </row>
    <row r="10538" spans="15:18" x14ac:dyDescent="0.25">
      <c r="O10538"/>
      <c r="P10538" s="29"/>
      <c r="R10538"/>
    </row>
    <row r="10539" spans="15:18" x14ac:dyDescent="0.25">
      <c r="O10539"/>
      <c r="P10539" s="29"/>
      <c r="R10539"/>
    </row>
    <row r="10540" spans="15:18" x14ac:dyDescent="0.25">
      <c r="O10540"/>
      <c r="P10540" s="29"/>
      <c r="R10540"/>
    </row>
    <row r="10541" spans="15:18" x14ac:dyDescent="0.25">
      <c r="O10541"/>
      <c r="P10541" s="29"/>
      <c r="R10541"/>
    </row>
    <row r="10542" spans="15:18" x14ac:dyDescent="0.25">
      <c r="O10542"/>
      <c r="P10542" s="29"/>
      <c r="R10542"/>
    </row>
    <row r="10543" spans="15:18" x14ac:dyDescent="0.25">
      <c r="O10543"/>
      <c r="P10543" s="29"/>
      <c r="R10543"/>
    </row>
    <row r="10544" spans="15:18" x14ac:dyDescent="0.25">
      <c r="O10544"/>
      <c r="P10544" s="29"/>
      <c r="R10544"/>
    </row>
    <row r="10545" spans="15:18" x14ac:dyDescent="0.25">
      <c r="O10545"/>
      <c r="P10545" s="29"/>
      <c r="R10545"/>
    </row>
    <row r="10546" spans="15:18" x14ac:dyDescent="0.25">
      <c r="O10546"/>
      <c r="P10546" s="29"/>
      <c r="R10546"/>
    </row>
    <row r="10547" spans="15:18" x14ac:dyDescent="0.25">
      <c r="O10547"/>
      <c r="P10547" s="29"/>
      <c r="R10547"/>
    </row>
    <row r="10548" spans="15:18" x14ac:dyDescent="0.25">
      <c r="O10548"/>
      <c r="P10548" s="29"/>
      <c r="R10548"/>
    </row>
    <row r="10549" spans="15:18" x14ac:dyDescent="0.25">
      <c r="O10549"/>
      <c r="P10549" s="29"/>
      <c r="R10549"/>
    </row>
    <row r="10550" spans="15:18" x14ac:dyDescent="0.25">
      <c r="O10550"/>
      <c r="P10550" s="29"/>
      <c r="R10550"/>
    </row>
    <row r="10551" spans="15:18" x14ac:dyDescent="0.25">
      <c r="O10551"/>
      <c r="P10551" s="29"/>
      <c r="R10551"/>
    </row>
    <row r="10552" spans="15:18" x14ac:dyDescent="0.25">
      <c r="O10552"/>
      <c r="P10552" s="29"/>
      <c r="R10552"/>
    </row>
    <row r="10553" spans="15:18" x14ac:dyDescent="0.25">
      <c r="O10553"/>
      <c r="P10553" s="29"/>
      <c r="R10553"/>
    </row>
    <row r="10554" spans="15:18" x14ac:dyDescent="0.25">
      <c r="O10554"/>
      <c r="P10554" s="29"/>
      <c r="R10554"/>
    </row>
    <row r="10555" spans="15:18" x14ac:dyDescent="0.25">
      <c r="O10555"/>
      <c r="P10555" s="29"/>
      <c r="R10555"/>
    </row>
    <row r="10556" spans="15:18" x14ac:dyDescent="0.25">
      <c r="O10556"/>
      <c r="P10556" s="29"/>
      <c r="R10556"/>
    </row>
    <row r="10557" spans="15:18" x14ac:dyDescent="0.25">
      <c r="O10557"/>
      <c r="P10557" s="29"/>
      <c r="R10557"/>
    </row>
    <row r="10558" spans="15:18" x14ac:dyDescent="0.25">
      <c r="O10558"/>
      <c r="P10558" s="29"/>
      <c r="R10558"/>
    </row>
    <row r="10559" spans="15:18" x14ac:dyDescent="0.25">
      <c r="O10559"/>
      <c r="P10559" s="29"/>
      <c r="R10559"/>
    </row>
    <row r="10560" spans="15:18" x14ac:dyDescent="0.25">
      <c r="O10560"/>
      <c r="P10560" s="29"/>
      <c r="R10560"/>
    </row>
    <row r="10561" spans="15:18" x14ac:dyDescent="0.25">
      <c r="O10561"/>
      <c r="P10561" s="29"/>
      <c r="R10561"/>
    </row>
    <row r="10562" spans="15:18" x14ac:dyDescent="0.25">
      <c r="O10562"/>
      <c r="P10562" s="29"/>
      <c r="R10562"/>
    </row>
    <row r="10563" spans="15:18" x14ac:dyDescent="0.25">
      <c r="O10563"/>
      <c r="P10563" s="29"/>
      <c r="R10563"/>
    </row>
    <row r="10564" spans="15:18" x14ac:dyDescent="0.25">
      <c r="O10564"/>
      <c r="P10564" s="29"/>
      <c r="R10564"/>
    </row>
    <row r="10565" spans="15:18" x14ac:dyDescent="0.25">
      <c r="O10565"/>
      <c r="P10565" s="29"/>
      <c r="R10565"/>
    </row>
    <row r="10566" spans="15:18" x14ac:dyDescent="0.25">
      <c r="O10566"/>
      <c r="P10566" s="29"/>
      <c r="R10566"/>
    </row>
    <row r="10567" spans="15:18" x14ac:dyDescent="0.25">
      <c r="O10567"/>
      <c r="P10567" s="29"/>
      <c r="R10567"/>
    </row>
    <row r="10568" spans="15:18" x14ac:dyDescent="0.25">
      <c r="O10568"/>
      <c r="P10568" s="29"/>
      <c r="R10568"/>
    </row>
    <row r="10569" spans="15:18" x14ac:dyDescent="0.25">
      <c r="O10569"/>
      <c r="P10569" s="29"/>
      <c r="R10569"/>
    </row>
    <row r="10570" spans="15:18" x14ac:dyDescent="0.25">
      <c r="O10570"/>
      <c r="P10570" s="29"/>
      <c r="R10570"/>
    </row>
    <row r="10571" spans="15:18" x14ac:dyDescent="0.25">
      <c r="O10571"/>
      <c r="P10571" s="29"/>
      <c r="R10571"/>
    </row>
    <row r="10572" spans="15:18" x14ac:dyDescent="0.25">
      <c r="O10572"/>
      <c r="P10572" s="29"/>
      <c r="R10572"/>
    </row>
    <row r="10573" spans="15:18" x14ac:dyDescent="0.25">
      <c r="O10573"/>
      <c r="P10573" s="29"/>
      <c r="R10573"/>
    </row>
    <row r="10574" spans="15:18" x14ac:dyDescent="0.25">
      <c r="O10574"/>
      <c r="P10574" s="29"/>
      <c r="R10574"/>
    </row>
    <row r="10575" spans="15:18" x14ac:dyDescent="0.25">
      <c r="O10575"/>
      <c r="P10575" s="29"/>
      <c r="R10575"/>
    </row>
    <row r="10576" spans="15:18" x14ac:dyDescent="0.25">
      <c r="O10576"/>
      <c r="P10576" s="29"/>
      <c r="R10576"/>
    </row>
    <row r="10577" spans="15:18" x14ac:dyDescent="0.25">
      <c r="O10577"/>
      <c r="P10577" s="29"/>
      <c r="R10577"/>
    </row>
    <row r="10578" spans="15:18" x14ac:dyDescent="0.25">
      <c r="O10578"/>
      <c r="P10578" s="29"/>
      <c r="R10578"/>
    </row>
    <row r="10579" spans="15:18" x14ac:dyDescent="0.25">
      <c r="O10579"/>
      <c r="P10579" s="29"/>
      <c r="R10579"/>
    </row>
    <row r="10580" spans="15:18" x14ac:dyDescent="0.25">
      <c r="O10580"/>
      <c r="P10580" s="29"/>
      <c r="R10580"/>
    </row>
    <row r="10581" spans="15:18" x14ac:dyDescent="0.25">
      <c r="O10581"/>
      <c r="P10581" s="29"/>
      <c r="R10581"/>
    </row>
    <row r="10582" spans="15:18" x14ac:dyDescent="0.25">
      <c r="O10582"/>
      <c r="P10582" s="29"/>
      <c r="R10582"/>
    </row>
    <row r="10583" spans="15:18" x14ac:dyDescent="0.25">
      <c r="O10583"/>
      <c r="P10583" s="29"/>
      <c r="R10583"/>
    </row>
    <row r="10584" spans="15:18" x14ac:dyDescent="0.25">
      <c r="O10584"/>
      <c r="P10584" s="29"/>
      <c r="R10584"/>
    </row>
    <row r="10585" spans="15:18" x14ac:dyDescent="0.25">
      <c r="O10585"/>
      <c r="P10585" s="29"/>
      <c r="R10585"/>
    </row>
    <row r="10586" spans="15:18" x14ac:dyDescent="0.25">
      <c r="O10586"/>
      <c r="P10586" s="29"/>
      <c r="R10586"/>
    </row>
    <row r="10587" spans="15:18" x14ac:dyDescent="0.25">
      <c r="O10587"/>
      <c r="P10587" s="29"/>
      <c r="R10587"/>
    </row>
    <row r="10588" spans="15:18" x14ac:dyDescent="0.25">
      <c r="O10588"/>
      <c r="P10588" s="29"/>
      <c r="R10588"/>
    </row>
    <row r="10589" spans="15:18" x14ac:dyDescent="0.25">
      <c r="O10589"/>
      <c r="P10589" s="29"/>
      <c r="R10589"/>
    </row>
    <row r="10590" spans="15:18" x14ac:dyDescent="0.25">
      <c r="O10590"/>
      <c r="P10590" s="29"/>
      <c r="R10590"/>
    </row>
    <row r="10591" spans="15:18" x14ac:dyDescent="0.25">
      <c r="O10591"/>
      <c r="P10591" s="29"/>
      <c r="R10591"/>
    </row>
    <row r="10592" spans="15:18" x14ac:dyDescent="0.25">
      <c r="O10592"/>
      <c r="P10592" s="29"/>
      <c r="R10592"/>
    </row>
    <row r="10593" spans="15:18" x14ac:dyDescent="0.25">
      <c r="O10593"/>
      <c r="P10593" s="29"/>
      <c r="R10593"/>
    </row>
    <row r="10594" spans="15:18" x14ac:dyDescent="0.25">
      <c r="O10594"/>
      <c r="P10594" s="29"/>
      <c r="R10594"/>
    </row>
    <row r="10595" spans="15:18" x14ac:dyDescent="0.25">
      <c r="O10595"/>
      <c r="P10595" s="29"/>
      <c r="R10595"/>
    </row>
    <row r="10596" spans="15:18" x14ac:dyDescent="0.25">
      <c r="O10596"/>
      <c r="P10596" s="29"/>
      <c r="R10596"/>
    </row>
    <row r="10597" spans="15:18" x14ac:dyDescent="0.25">
      <c r="O10597"/>
      <c r="P10597" s="29"/>
      <c r="R10597"/>
    </row>
    <row r="10598" spans="15:18" x14ac:dyDescent="0.25">
      <c r="O10598"/>
      <c r="P10598" s="29"/>
      <c r="R10598"/>
    </row>
    <row r="10599" spans="15:18" x14ac:dyDescent="0.25">
      <c r="O10599"/>
      <c r="P10599" s="29"/>
      <c r="R10599"/>
    </row>
    <row r="10600" spans="15:18" x14ac:dyDescent="0.25">
      <c r="O10600"/>
      <c r="P10600" s="29"/>
      <c r="R10600"/>
    </row>
    <row r="10601" spans="15:18" x14ac:dyDescent="0.25">
      <c r="O10601"/>
      <c r="P10601" s="29"/>
      <c r="R10601"/>
    </row>
    <row r="10602" spans="15:18" x14ac:dyDescent="0.25">
      <c r="O10602"/>
      <c r="P10602" s="29"/>
      <c r="R10602"/>
    </row>
    <row r="10603" spans="15:18" x14ac:dyDescent="0.25">
      <c r="O10603"/>
      <c r="P10603" s="29"/>
      <c r="R10603"/>
    </row>
    <row r="10604" spans="15:18" x14ac:dyDescent="0.25">
      <c r="O10604"/>
      <c r="P10604" s="29"/>
      <c r="R10604"/>
    </row>
    <row r="10605" spans="15:18" x14ac:dyDescent="0.25">
      <c r="O10605"/>
      <c r="P10605" s="29"/>
      <c r="R10605"/>
    </row>
    <row r="10606" spans="15:18" x14ac:dyDescent="0.25">
      <c r="O10606"/>
      <c r="P10606" s="29"/>
      <c r="R10606"/>
    </row>
    <row r="10607" spans="15:18" x14ac:dyDescent="0.25">
      <c r="O10607"/>
      <c r="P10607" s="29"/>
      <c r="R10607"/>
    </row>
    <row r="10608" spans="15:18" x14ac:dyDescent="0.25">
      <c r="O10608"/>
      <c r="P10608" s="29"/>
      <c r="R10608"/>
    </row>
    <row r="10609" spans="15:18" x14ac:dyDescent="0.25">
      <c r="O10609"/>
      <c r="P10609" s="29"/>
      <c r="R10609"/>
    </row>
    <row r="10610" spans="15:18" x14ac:dyDescent="0.25">
      <c r="O10610"/>
      <c r="P10610" s="29"/>
      <c r="R10610"/>
    </row>
    <row r="10611" spans="15:18" x14ac:dyDescent="0.25">
      <c r="O10611"/>
      <c r="P10611" s="29"/>
      <c r="R10611"/>
    </row>
    <row r="10612" spans="15:18" x14ac:dyDescent="0.25">
      <c r="O10612"/>
      <c r="P10612" s="29"/>
      <c r="R10612"/>
    </row>
    <row r="10613" spans="15:18" x14ac:dyDescent="0.25">
      <c r="O10613"/>
      <c r="P10613" s="29"/>
      <c r="R10613"/>
    </row>
    <row r="10614" spans="15:18" x14ac:dyDescent="0.25">
      <c r="O10614"/>
      <c r="P10614" s="29"/>
      <c r="R10614"/>
    </row>
    <row r="10615" spans="15:18" x14ac:dyDescent="0.25">
      <c r="O10615"/>
      <c r="P10615" s="29"/>
      <c r="R10615"/>
    </row>
    <row r="10616" spans="15:18" x14ac:dyDescent="0.25">
      <c r="O10616"/>
      <c r="P10616" s="29"/>
      <c r="R10616"/>
    </row>
    <row r="10617" spans="15:18" x14ac:dyDescent="0.25">
      <c r="O10617"/>
      <c r="P10617" s="29"/>
      <c r="R10617"/>
    </row>
    <row r="10618" spans="15:18" x14ac:dyDescent="0.25">
      <c r="O10618"/>
      <c r="P10618" s="29"/>
      <c r="R10618"/>
    </row>
    <row r="10619" spans="15:18" x14ac:dyDescent="0.25">
      <c r="O10619"/>
      <c r="P10619" s="29"/>
      <c r="R10619"/>
    </row>
    <row r="10620" spans="15:18" x14ac:dyDescent="0.25">
      <c r="O10620"/>
      <c r="P10620" s="29"/>
      <c r="R10620"/>
    </row>
    <row r="10621" spans="15:18" x14ac:dyDescent="0.25">
      <c r="O10621"/>
      <c r="P10621" s="29"/>
      <c r="R10621"/>
    </row>
    <row r="10622" spans="15:18" x14ac:dyDescent="0.25">
      <c r="O10622"/>
      <c r="P10622" s="29"/>
      <c r="R10622"/>
    </row>
    <row r="10623" spans="15:18" x14ac:dyDescent="0.25">
      <c r="O10623"/>
      <c r="P10623" s="29"/>
      <c r="R10623"/>
    </row>
    <row r="10624" spans="15:18" x14ac:dyDescent="0.25">
      <c r="O10624"/>
      <c r="P10624" s="29"/>
      <c r="R10624"/>
    </row>
    <row r="10625" spans="15:18" x14ac:dyDescent="0.25">
      <c r="O10625"/>
      <c r="P10625" s="29"/>
      <c r="R10625"/>
    </row>
    <row r="10626" spans="15:18" x14ac:dyDescent="0.25">
      <c r="O10626"/>
      <c r="P10626" s="29"/>
      <c r="R10626"/>
    </row>
    <row r="10627" spans="15:18" x14ac:dyDescent="0.25">
      <c r="O10627"/>
      <c r="P10627" s="29"/>
      <c r="R10627"/>
    </row>
    <row r="10628" spans="15:18" x14ac:dyDescent="0.25">
      <c r="O10628"/>
      <c r="P10628" s="29"/>
      <c r="R10628"/>
    </row>
    <row r="10629" spans="15:18" x14ac:dyDescent="0.25">
      <c r="O10629"/>
      <c r="P10629" s="29"/>
      <c r="R10629"/>
    </row>
    <row r="10630" spans="15:18" x14ac:dyDescent="0.25">
      <c r="O10630"/>
      <c r="P10630" s="29"/>
      <c r="R10630"/>
    </row>
    <row r="10631" spans="15:18" x14ac:dyDescent="0.25">
      <c r="O10631"/>
      <c r="P10631" s="29"/>
      <c r="R10631"/>
    </row>
    <row r="10632" spans="15:18" x14ac:dyDescent="0.25">
      <c r="O10632"/>
      <c r="P10632" s="29"/>
      <c r="R10632"/>
    </row>
    <row r="10633" spans="15:18" x14ac:dyDescent="0.25">
      <c r="O10633"/>
      <c r="P10633" s="29"/>
      <c r="R10633"/>
    </row>
    <row r="10634" spans="15:18" x14ac:dyDescent="0.25">
      <c r="O10634"/>
      <c r="P10634" s="29"/>
      <c r="R10634"/>
    </row>
    <row r="10635" spans="15:18" x14ac:dyDescent="0.25">
      <c r="O10635"/>
      <c r="P10635" s="29"/>
      <c r="R10635"/>
    </row>
    <row r="10636" spans="15:18" x14ac:dyDescent="0.25">
      <c r="O10636"/>
      <c r="P10636" s="29"/>
      <c r="R10636"/>
    </row>
    <row r="10637" spans="15:18" x14ac:dyDescent="0.25">
      <c r="O10637"/>
      <c r="P10637" s="29"/>
      <c r="R10637"/>
    </row>
    <row r="10638" spans="15:18" x14ac:dyDescent="0.25">
      <c r="O10638"/>
      <c r="P10638" s="29"/>
      <c r="R10638"/>
    </row>
    <row r="10639" spans="15:18" x14ac:dyDescent="0.25">
      <c r="O10639"/>
      <c r="P10639" s="29"/>
      <c r="R10639"/>
    </row>
    <row r="10640" spans="15:18" x14ac:dyDescent="0.25">
      <c r="O10640"/>
      <c r="P10640" s="29"/>
      <c r="R10640"/>
    </row>
    <row r="10641" spans="15:18" x14ac:dyDescent="0.25">
      <c r="O10641"/>
      <c r="P10641" s="29"/>
      <c r="R10641"/>
    </row>
    <row r="10642" spans="15:18" x14ac:dyDescent="0.25">
      <c r="O10642"/>
      <c r="P10642" s="29"/>
      <c r="R10642"/>
    </row>
    <row r="10643" spans="15:18" x14ac:dyDescent="0.25">
      <c r="O10643"/>
      <c r="P10643" s="29"/>
      <c r="R10643"/>
    </row>
    <row r="10644" spans="15:18" x14ac:dyDescent="0.25">
      <c r="O10644"/>
      <c r="P10644" s="29"/>
      <c r="R10644"/>
    </row>
    <row r="10645" spans="15:18" x14ac:dyDescent="0.25">
      <c r="O10645"/>
      <c r="P10645" s="29"/>
      <c r="R10645"/>
    </row>
    <row r="10646" spans="15:18" x14ac:dyDescent="0.25">
      <c r="O10646"/>
      <c r="P10646" s="29"/>
      <c r="R10646"/>
    </row>
    <row r="10647" spans="15:18" x14ac:dyDescent="0.25">
      <c r="O10647"/>
      <c r="P10647" s="29"/>
      <c r="R10647"/>
    </row>
    <row r="10648" spans="15:18" x14ac:dyDescent="0.25">
      <c r="O10648"/>
      <c r="P10648" s="29"/>
      <c r="R10648"/>
    </row>
    <row r="10649" spans="15:18" x14ac:dyDescent="0.25">
      <c r="O10649"/>
      <c r="P10649" s="29"/>
      <c r="R10649"/>
    </row>
    <row r="10650" spans="15:18" x14ac:dyDescent="0.25">
      <c r="O10650"/>
      <c r="P10650" s="29"/>
      <c r="R10650"/>
    </row>
    <row r="10651" spans="15:18" x14ac:dyDescent="0.25">
      <c r="O10651"/>
      <c r="P10651" s="29"/>
      <c r="R10651"/>
    </row>
    <row r="10652" spans="15:18" x14ac:dyDescent="0.25">
      <c r="O10652"/>
      <c r="P10652" s="29"/>
      <c r="R10652"/>
    </row>
    <row r="10653" spans="15:18" x14ac:dyDescent="0.25">
      <c r="O10653"/>
      <c r="P10653" s="29"/>
      <c r="R10653"/>
    </row>
    <row r="10654" spans="15:18" x14ac:dyDescent="0.25">
      <c r="O10654"/>
      <c r="P10654" s="29"/>
      <c r="R10654"/>
    </row>
    <row r="10655" spans="15:18" x14ac:dyDescent="0.25">
      <c r="O10655"/>
      <c r="P10655" s="29"/>
      <c r="R10655"/>
    </row>
    <row r="10656" spans="15:18" x14ac:dyDescent="0.25">
      <c r="O10656"/>
      <c r="P10656" s="29"/>
      <c r="R10656"/>
    </row>
    <row r="10657" spans="15:18" x14ac:dyDescent="0.25">
      <c r="O10657"/>
      <c r="P10657" s="29"/>
      <c r="R10657"/>
    </row>
    <row r="10658" spans="15:18" x14ac:dyDescent="0.25">
      <c r="O10658"/>
      <c r="P10658" s="29"/>
      <c r="R10658"/>
    </row>
    <row r="10659" spans="15:18" x14ac:dyDescent="0.25">
      <c r="O10659"/>
      <c r="P10659" s="29"/>
      <c r="R10659"/>
    </row>
    <row r="10660" spans="15:18" x14ac:dyDescent="0.25">
      <c r="O10660"/>
      <c r="P10660" s="29"/>
      <c r="R10660"/>
    </row>
    <row r="10661" spans="15:18" x14ac:dyDescent="0.25">
      <c r="O10661"/>
      <c r="P10661" s="29"/>
      <c r="R10661"/>
    </row>
    <row r="10662" spans="15:18" x14ac:dyDescent="0.25">
      <c r="O10662"/>
      <c r="P10662" s="29"/>
      <c r="R10662"/>
    </row>
    <row r="10663" spans="15:18" x14ac:dyDescent="0.25">
      <c r="O10663"/>
      <c r="P10663" s="29"/>
      <c r="R10663"/>
    </row>
    <row r="10664" spans="15:18" x14ac:dyDescent="0.25">
      <c r="O10664"/>
      <c r="P10664" s="29"/>
      <c r="R10664"/>
    </row>
    <row r="10665" spans="15:18" x14ac:dyDescent="0.25">
      <c r="O10665"/>
      <c r="P10665" s="29"/>
      <c r="R10665"/>
    </row>
    <row r="10666" spans="15:18" x14ac:dyDescent="0.25">
      <c r="O10666"/>
      <c r="P10666" s="29"/>
      <c r="R10666"/>
    </row>
    <row r="10667" spans="15:18" x14ac:dyDescent="0.25">
      <c r="O10667"/>
      <c r="P10667" s="29"/>
      <c r="R10667"/>
    </row>
    <row r="10668" spans="15:18" x14ac:dyDescent="0.25">
      <c r="O10668"/>
      <c r="P10668" s="29"/>
      <c r="R10668"/>
    </row>
    <row r="10669" spans="15:18" x14ac:dyDescent="0.25">
      <c r="O10669"/>
      <c r="P10669" s="29"/>
      <c r="R10669"/>
    </row>
    <row r="10670" spans="15:18" x14ac:dyDescent="0.25">
      <c r="O10670"/>
      <c r="P10670" s="29"/>
      <c r="R10670"/>
    </row>
    <row r="10671" spans="15:18" x14ac:dyDescent="0.25">
      <c r="O10671"/>
      <c r="P10671" s="29"/>
      <c r="R10671"/>
    </row>
    <row r="10672" spans="15:18" x14ac:dyDescent="0.25">
      <c r="O10672"/>
      <c r="P10672" s="29"/>
      <c r="R10672"/>
    </row>
    <row r="10673" spans="15:18" x14ac:dyDescent="0.25">
      <c r="O10673"/>
      <c r="P10673" s="29"/>
      <c r="R10673"/>
    </row>
    <row r="10674" spans="15:18" x14ac:dyDescent="0.25">
      <c r="O10674"/>
      <c r="P10674" s="29"/>
      <c r="R10674"/>
    </row>
    <row r="10675" spans="15:18" x14ac:dyDescent="0.25">
      <c r="O10675"/>
      <c r="P10675" s="29"/>
      <c r="R10675"/>
    </row>
    <row r="10676" spans="15:18" x14ac:dyDescent="0.25">
      <c r="O10676"/>
      <c r="P10676" s="29"/>
      <c r="R10676"/>
    </row>
    <row r="10677" spans="15:18" x14ac:dyDescent="0.25">
      <c r="O10677"/>
      <c r="P10677" s="29"/>
      <c r="R10677"/>
    </row>
    <row r="10678" spans="15:18" x14ac:dyDescent="0.25">
      <c r="O10678"/>
      <c r="P10678" s="29"/>
      <c r="R10678"/>
    </row>
    <row r="10679" spans="15:18" x14ac:dyDescent="0.25">
      <c r="O10679"/>
      <c r="P10679" s="29"/>
      <c r="R10679"/>
    </row>
    <row r="10680" spans="15:18" x14ac:dyDescent="0.25">
      <c r="O10680"/>
      <c r="P10680" s="29"/>
      <c r="R10680"/>
    </row>
    <row r="10681" spans="15:18" x14ac:dyDescent="0.25">
      <c r="O10681"/>
      <c r="P10681" s="29"/>
      <c r="R10681"/>
    </row>
    <row r="10682" spans="15:18" x14ac:dyDescent="0.25">
      <c r="O10682"/>
      <c r="P10682" s="29"/>
      <c r="R10682"/>
    </row>
    <row r="10683" spans="15:18" x14ac:dyDescent="0.25">
      <c r="O10683"/>
      <c r="P10683" s="29"/>
      <c r="R10683"/>
    </row>
    <row r="10684" spans="15:18" x14ac:dyDescent="0.25">
      <c r="O10684"/>
      <c r="P10684" s="29"/>
      <c r="R10684"/>
    </row>
    <row r="10685" spans="15:18" x14ac:dyDescent="0.25">
      <c r="O10685"/>
      <c r="P10685" s="29"/>
      <c r="R10685"/>
    </row>
    <row r="10686" spans="15:18" x14ac:dyDescent="0.25">
      <c r="O10686"/>
      <c r="P10686" s="29"/>
      <c r="R10686"/>
    </row>
    <row r="10687" spans="15:18" x14ac:dyDescent="0.25">
      <c r="O10687"/>
      <c r="P10687" s="29"/>
      <c r="R10687"/>
    </row>
    <row r="10688" spans="15:18" x14ac:dyDescent="0.25">
      <c r="O10688"/>
      <c r="P10688" s="29"/>
      <c r="R10688"/>
    </row>
    <row r="10689" spans="15:18" x14ac:dyDescent="0.25">
      <c r="O10689"/>
      <c r="P10689" s="29"/>
      <c r="R10689"/>
    </row>
    <row r="10690" spans="15:18" x14ac:dyDescent="0.25">
      <c r="O10690"/>
      <c r="P10690" s="29"/>
      <c r="R10690"/>
    </row>
    <row r="10691" spans="15:18" x14ac:dyDescent="0.25">
      <c r="O10691"/>
      <c r="P10691" s="29"/>
      <c r="R10691"/>
    </row>
    <row r="10692" spans="15:18" x14ac:dyDescent="0.25">
      <c r="O10692"/>
      <c r="P10692" s="29"/>
      <c r="R10692"/>
    </row>
    <row r="10693" spans="15:18" x14ac:dyDescent="0.25">
      <c r="O10693"/>
      <c r="P10693" s="29"/>
      <c r="R10693"/>
    </row>
    <row r="10694" spans="15:18" x14ac:dyDescent="0.25">
      <c r="O10694"/>
      <c r="P10694" s="29"/>
      <c r="R10694"/>
    </row>
    <row r="10695" spans="15:18" x14ac:dyDescent="0.25">
      <c r="O10695"/>
      <c r="P10695" s="29"/>
      <c r="R10695"/>
    </row>
    <row r="10696" spans="15:18" x14ac:dyDescent="0.25">
      <c r="O10696"/>
      <c r="P10696" s="29"/>
      <c r="R10696"/>
    </row>
    <row r="10697" spans="15:18" x14ac:dyDescent="0.25">
      <c r="O10697"/>
      <c r="P10697" s="29"/>
      <c r="R10697"/>
    </row>
    <row r="10698" spans="15:18" x14ac:dyDescent="0.25">
      <c r="O10698"/>
      <c r="P10698" s="29"/>
      <c r="R10698"/>
    </row>
    <row r="10699" spans="15:18" x14ac:dyDescent="0.25">
      <c r="O10699"/>
      <c r="P10699" s="29"/>
      <c r="R10699"/>
    </row>
    <row r="10700" spans="15:18" x14ac:dyDescent="0.25">
      <c r="O10700"/>
      <c r="P10700" s="29"/>
      <c r="R10700"/>
    </row>
    <row r="10701" spans="15:18" x14ac:dyDescent="0.25">
      <c r="O10701"/>
      <c r="P10701" s="29"/>
      <c r="R10701"/>
    </row>
    <row r="10702" spans="15:18" x14ac:dyDescent="0.25">
      <c r="O10702"/>
      <c r="P10702" s="29"/>
      <c r="R10702"/>
    </row>
    <row r="10703" spans="15:18" x14ac:dyDescent="0.25">
      <c r="O10703"/>
      <c r="P10703" s="29"/>
      <c r="R10703"/>
    </row>
    <row r="10704" spans="15:18" x14ac:dyDescent="0.25">
      <c r="O10704"/>
      <c r="P10704" s="29"/>
      <c r="R10704"/>
    </row>
    <row r="10705" spans="15:18" x14ac:dyDescent="0.25">
      <c r="O10705"/>
      <c r="P10705" s="29"/>
      <c r="R10705"/>
    </row>
    <row r="10706" spans="15:18" x14ac:dyDescent="0.25">
      <c r="O10706"/>
      <c r="P10706" s="29"/>
      <c r="R10706"/>
    </row>
    <row r="10707" spans="15:18" x14ac:dyDescent="0.25">
      <c r="O10707"/>
      <c r="P10707" s="29"/>
      <c r="R10707"/>
    </row>
    <row r="10708" spans="15:18" x14ac:dyDescent="0.25">
      <c r="O10708"/>
      <c r="P10708" s="29"/>
      <c r="R10708"/>
    </row>
    <row r="10709" spans="15:18" x14ac:dyDescent="0.25">
      <c r="O10709"/>
      <c r="P10709" s="29"/>
      <c r="R10709"/>
    </row>
    <row r="10710" spans="15:18" x14ac:dyDescent="0.25">
      <c r="O10710"/>
      <c r="P10710" s="29"/>
      <c r="R10710"/>
    </row>
    <row r="10711" spans="15:18" x14ac:dyDescent="0.25">
      <c r="O10711"/>
      <c r="P10711" s="29"/>
      <c r="R10711"/>
    </row>
    <row r="10712" spans="15:18" x14ac:dyDescent="0.25">
      <c r="O10712"/>
      <c r="P10712" s="29"/>
      <c r="R10712"/>
    </row>
    <row r="10713" spans="15:18" x14ac:dyDescent="0.25">
      <c r="O10713"/>
      <c r="P10713" s="29"/>
      <c r="R10713"/>
    </row>
    <row r="10714" spans="15:18" x14ac:dyDescent="0.25">
      <c r="O10714"/>
      <c r="P10714" s="29"/>
      <c r="R10714"/>
    </row>
    <row r="10715" spans="15:18" x14ac:dyDescent="0.25">
      <c r="O10715"/>
      <c r="P10715" s="29"/>
      <c r="R10715"/>
    </row>
    <row r="10716" spans="15:18" x14ac:dyDescent="0.25">
      <c r="O10716"/>
      <c r="P10716" s="29"/>
      <c r="R10716"/>
    </row>
    <row r="10717" spans="15:18" x14ac:dyDescent="0.25">
      <c r="O10717"/>
      <c r="P10717" s="29"/>
      <c r="R10717"/>
    </row>
    <row r="10718" spans="15:18" x14ac:dyDescent="0.25">
      <c r="O10718"/>
      <c r="P10718" s="29"/>
      <c r="R10718"/>
    </row>
    <row r="10719" spans="15:18" x14ac:dyDescent="0.25">
      <c r="O10719"/>
      <c r="P10719" s="29"/>
      <c r="R10719"/>
    </row>
    <row r="10720" spans="15:18" x14ac:dyDescent="0.25">
      <c r="O10720"/>
      <c r="P10720" s="29"/>
      <c r="R10720"/>
    </row>
    <row r="10721" spans="15:18" x14ac:dyDescent="0.25">
      <c r="O10721"/>
      <c r="P10721" s="29"/>
      <c r="R10721"/>
    </row>
    <row r="10722" spans="15:18" x14ac:dyDescent="0.25">
      <c r="O10722"/>
      <c r="P10722" s="29"/>
      <c r="R10722"/>
    </row>
    <row r="10723" spans="15:18" x14ac:dyDescent="0.25">
      <c r="O10723"/>
      <c r="P10723" s="29"/>
      <c r="R10723"/>
    </row>
    <row r="10724" spans="15:18" x14ac:dyDescent="0.25">
      <c r="O10724"/>
      <c r="P10724" s="29"/>
      <c r="R10724"/>
    </row>
    <row r="10725" spans="15:18" x14ac:dyDescent="0.25">
      <c r="O10725"/>
      <c r="P10725" s="29"/>
      <c r="R10725"/>
    </row>
    <row r="10726" spans="15:18" x14ac:dyDescent="0.25">
      <c r="O10726"/>
      <c r="P10726" s="29"/>
      <c r="R10726"/>
    </row>
    <row r="10727" spans="15:18" x14ac:dyDescent="0.25">
      <c r="O10727"/>
      <c r="P10727" s="29"/>
      <c r="R10727"/>
    </row>
    <row r="10728" spans="15:18" x14ac:dyDescent="0.25">
      <c r="O10728"/>
      <c r="P10728" s="29"/>
      <c r="R10728"/>
    </row>
    <row r="10729" spans="15:18" x14ac:dyDescent="0.25">
      <c r="O10729"/>
      <c r="P10729" s="29"/>
      <c r="R10729"/>
    </row>
    <row r="10730" spans="15:18" x14ac:dyDescent="0.25">
      <c r="O10730"/>
      <c r="P10730" s="29"/>
      <c r="R10730"/>
    </row>
    <row r="10731" spans="15:18" x14ac:dyDescent="0.25">
      <c r="O10731"/>
      <c r="P10731" s="29"/>
      <c r="R10731"/>
    </row>
    <row r="10732" spans="15:18" x14ac:dyDescent="0.25">
      <c r="O10732"/>
      <c r="P10732" s="29"/>
      <c r="R10732"/>
    </row>
    <row r="10733" spans="15:18" x14ac:dyDescent="0.25">
      <c r="O10733"/>
      <c r="P10733" s="29"/>
      <c r="R10733"/>
    </row>
    <row r="10734" spans="15:18" x14ac:dyDescent="0.25">
      <c r="O10734"/>
      <c r="P10734" s="29"/>
      <c r="R10734"/>
    </row>
    <row r="10735" spans="15:18" x14ac:dyDescent="0.25">
      <c r="O10735"/>
      <c r="P10735" s="29"/>
      <c r="R10735"/>
    </row>
    <row r="10736" spans="15:18" x14ac:dyDescent="0.25">
      <c r="O10736"/>
      <c r="P10736" s="29"/>
      <c r="R10736"/>
    </row>
    <row r="10737" spans="15:18" x14ac:dyDescent="0.25">
      <c r="O10737"/>
      <c r="P10737" s="29"/>
      <c r="R10737"/>
    </row>
    <row r="10738" spans="15:18" x14ac:dyDescent="0.25">
      <c r="O10738"/>
      <c r="P10738" s="29"/>
      <c r="R10738"/>
    </row>
    <row r="10739" spans="15:18" x14ac:dyDescent="0.25">
      <c r="O10739"/>
      <c r="P10739" s="29"/>
      <c r="R10739"/>
    </row>
    <row r="10740" spans="15:18" x14ac:dyDescent="0.25">
      <c r="O10740"/>
      <c r="P10740" s="29"/>
      <c r="R10740"/>
    </row>
    <row r="10741" spans="15:18" x14ac:dyDescent="0.25">
      <c r="O10741"/>
      <c r="P10741" s="29"/>
      <c r="R10741"/>
    </row>
    <row r="10742" spans="15:18" x14ac:dyDescent="0.25">
      <c r="O10742"/>
      <c r="P10742" s="29"/>
      <c r="R10742"/>
    </row>
    <row r="10743" spans="15:18" x14ac:dyDescent="0.25">
      <c r="O10743"/>
      <c r="P10743" s="29"/>
      <c r="R10743"/>
    </row>
    <row r="10744" spans="15:18" x14ac:dyDescent="0.25">
      <c r="O10744"/>
      <c r="P10744" s="29"/>
      <c r="R10744"/>
    </row>
    <row r="10745" spans="15:18" x14ac:dyDescent="0.25">
      <c r="O10745"/>
      <c r="P10745" s="29"/>
      <c r="R10745"/>
    </row>
    <row r="10746" spans="15:18" x14ac:dyDescent="0.25">
      <c r="O10746"/>
      <c r="P10746" s="29"/>
      <c r="R10746"/>
    </row>
    <row r="10747" spans="15:18" x14ac:dyDescent="0.25">
      <c r="O10747"/>
      <c r="P10747" s="29"/>
      <c r="R10747"/>
    </row>
    <row r="10748" spans="15:18" x14ac:dyDescent="0.25">
      <c r="O10748"/>
      <c r="P10748" s="29"/>
      <c r="R10748"/>
    </row>
    <row r="10749" spans="15:18" x14ac:dyDescent="0.25">
      <c r="O10749"/>
      <c r="P10749" s="29"/>
      <c r="R10749"/>
    </row>
    <row r="10750" spans="15:18" x14ac:dyDescent="0.25">
      <c r="O10750"/>
      <c r="P10750" s="29"/>
      <c r="R10750"/>
    </row>
    <row r="10751" spans="15:18" x14ac:dyDescent="0.25">
      <c r="O10751"/>
      <c r="P10751" s="29"/>
      <c r="R10751"/>
    </row>
    <row r="10752" spans="15:18" x14ac:dyDescent="0.25">
      <c r="O10752"/>
      <c r="P10752" s="29"/>
      <c r="R10752"/>
    </row>
    <row r="10753" spans="15:18" x14ac:dyDescent="0.25">
      <c r="O10753"/>
      <c r="P10753" s="29"/>
      <c r="R10753"/>
    </row>
    <row r="10754" spans="15:18" x14ac:dyDescent="0.25">
      <c r="O10754"/>
      <c r="P10754" s="29"/>
      <c r="R10754"/>
    </row>
    <row r="10755" spans="15:18" x14ac:dyDescent="0.25">
      <c r="O10755"/>
      <c r="P10755" s="29"/>
      <c r="R10755"/>
    </row>
    <row r="10756" spans="15:18" x14ac:dyDescent="0.25">
      <c r="O10756"/>
      <c r="P10756" s="29"/>
      <c r="R10756"/>
    </row>
    <row r="10757" spans="15:18" x14ac:dyDescent="0.25">
      <c r="O10757"/>
      <c r="P10757" s="29"/>
      <c r="R10757"/>
    </row>
    <row r="10758" spans="15:18" x14ac:dyDescent="0.25">
      <c r="O10758"/>
      <c r="P10758" s="29"/>
      <c r="R10758"/>
    </row>
    <row r="10759" spans="15:18" x14ac:dyDescent="0.25">
      <c r="O10759"/>
      <c r="P10759" s="29"/>
      <c r="R10759"/>
    </row>
    <row r="10760" spans="15:18" x14ac:dyDescent="0.25">
      <c r="O10760"/>
      <c r="P10760" s="29"/>
      <c r="R10760"/>
    </row>
    <row r="10761" spans="15:18" x14ac:dyDescent="0.25">
      <c r="O10761"/>
      <c r="P10761" s="29"/>
      <c r="R10761"/>
    </row>
    <row r="10762" spans="15:18" x14ac:dyDescent="0.25">
      <c r="O10762"/>
      <c r="P10762" s="29"/>
      <c r="R10762"/>
    </row>
    <row r="10763" spans="15:18" x14ac:dyDescent="0.25">
      <c r="O10763"/>
      <c r="P10763" s="29"/>
      <c r="R10763"/>
    </row>
    <row r="10764" spans="15:18" x14ac:dyDescent="0.25">
      <c r="O10764"/>
      <c r="P10764" s="29"/>
      <c r="R10764"/>
    </row>
    <row r="10765" spans="15:18" x14ac:dyDescent="0.25">
      <c r="O10765"/>
      <c r="P10765" s="29"/>
      <c r="R10765"/>
    </row>
    <row r="10766" spans="15:18" x14ac:dyDescent="0.25">
      <c r="O10766"/>
      <c r="P10766" s="29"/>
      <c r="R10766"/>
    </row>
    <row r="10767" spans="15:18" x14ac:dyDescent="0.25">
      <c r="O10767"/>
      <c r="P10767" s="29"/>
      <c r="R10767"/>
    </row>
    <row r="10768" spans="15:18" x14ac:dyDescent="0.25">
      <c r="O10768"/>
      <c r="P10768" s="29"/>
      <c r="R10768"/>
    </row>
    <row r="10769" spans="15:18" x14ac:dyDescent="0.25">
      <c r="O10769"/>
      <c r="P10769" s="29"/>
      <c r="R10769"/>
    </row>
    <row r="10770" spans="15:18" x14ac:dyDescent="0.25">
      <c r="O10770"/>
      <c r="P10770" s="29"/>
      <c r="R10770"/>
    </row>
    <row r="10771" spans="15:18" x14ac:dyDescent="0.25">
      <c r="O10771"/>
      <c r="P10771" s="29"/>
      <c r="R10771"/>
    </row>
    <row r="10772" spans="15:18" x14ac:dyDescent="0.25">
      <c r="O10772"/>
      <c r="P10772" s="29"/>
      <c r="R10772"/>
    </row>
    <row r="10773" spans="15:18" x14ac:dyDescent="0.25">
      <c r="O10773"/>
      <c r="P10773" s="29"/>
      <c r="R10773"/>
    </row>
    <row r="10774" spans="15:18" x14ac:dyDescent="0.25">
      <c r="O10774"/>
      <c r="P10774" s="29"/>
      <c r="R10774"/>
    </row>
    <row r="10775" spans="15:18" x14ac:dyDescent="0.25">
      <c r="O10775"/>
      <c r="P10775" s="29"/>
      <c r="R10775"/>
    </row>
    <row r="10776" spans="15:18" x14ac:dyDescent="0.25">
      <c r="O10776"/>
      <c r="P10776" s="29"/>
      <c r="R10776"/>
    </row>
    <row r="10777" spans="15:18" x14ac:dyDescent="0.25">
      <c r="O10777"/>
      <c r="P10777" s="29"/>
      <c r="R10777"/>
    </row>
    <row r="10778" spans="15:18" x14ac:dyDescent="0.25">
      <c r="O10778"/>
      <c r="P10778" s="29"/>
      <c r="R10778"/>
    </row>
    <row r="10779" spans="15:18" x14ac:dyDescent="0.25">
      <c r="O10779"/>
      <c r="P10779" s="29"/>
      <c r="R10779"/>
    </row>
    <row r="10780" spans="15:18" x14ac:dyDescent="0.25">
      <c r="O10780"/>
      <c r="P10780" s="29"/>
      <c r="R10780"/>
    </row>
    <row r="10781" spans="15:18" x14ac:dyDescent="0.25">
      <c r="O10781"/>
      <c r="P10781" s="29"/>
      <c r="R10781"/>
    </row>
    <row r="10782" spans="15:18" x14ac:dyDescent="0.25">
      <c r="O10782"/>
      <c r="P10782" s="29"/>
      <c r="R10782"/>
    </row>
    <row r="10783" spans="15:18" x14ac:dyDescent="0.25">
      <c r="O10783"/>
      <c r="P10783" s="29"/>
      <c r="R10783"/>
    </row>
    <row r="10784" spans="15:18" x14ac:dyDescent="0.25">
      <c r="O10784"/>
      <c r="P10784" s="29"/>
      <c r="R10784"/>
    </row>
    <row r="10785" spans="15:18" x14ac:dyDescent="0.25">
      <c r="O10785"/>
      <c r="P10785" s="29"/>
      <c r="R10785"/>
    </row>
    <row r="10786" spans="15:18" x14ac:dyDescent="0.25">
      <c r="O10786"/>
      <c r="P10786" s="29"/>
      <c r="R10786"/>
    </row>
    <row r="10787" spans="15:18" x14ac:dyDescent="0.25">
      <c r="O10787"/>
      <c r="P10787" s="29"/>
      <c r="R10787"/>
    </row>
    <row r="10788" spans="15:18" x14ac:dyDescent="0.25">
      <c r="O10788"/>
      <c r="P10788" s="29"/>
      <c r="R10788"/>
    </row>
    <row r="10789" spans="15:18" x14ac:dyDescent="0.25">
      <c r="O10789"/>
      <c r="P10789" s="29"/>
      <c r="R10789"/>
    </row>
    <row r="10790" spans="15:18" x14ac:dyDescent="0.25">
      <c r="O10790"/>
      <c r="P10790" s="29"/>
      <c r="R10790"/>
    </row>
    <row r="10791" spans="15:18" x14ac:dyDescent="0.25">
      <c r="O10791"/>
      <c r="P10791" s="29"/>
      <c r="R10791"/>
    </row>
    <row r="10792" spans="15:18" x14ac:dyDescent="0.25">
      <c r="O10792"/>
      <c r="P10792" s="29"/>
      <c r="R10792"/>
    </row>
    <row r="10793" spans="15:18" x14ac:dyDescent="0.25">
      <c r="O10793"/>
      <c r="P10793" s="29"/>
      <c r="R10793"/>
    </row>
    <row r="10794" spans="15:18" x14ac:dyDescent="0.25">
      <c r="O10794"/>
      <c r="P10794" s="29"/>
      <c r="R10794"/>
    </row>
    <row r="10795" spans="15:18" x14ac:dyDescent="0.25">
      <c r="O10795"/>
      <c r="P10795" s="29"/>
      <c r="R10795"/>
    </row>
    <row r="10796" spans="15:18" x14ac:dyDescent="0.25">
      <c r="O10796"/>
      <c r="P10796" s="29"/>
      <c r="R10796"/>
    </row>
    <row r="10797" spans="15:18" x14ac:dyDescent="0.25">
      <c r="O10797"/>
      <c r="P10797" s="29"/>
      <c r="R10797"/>
    </row>
    <row r="10798" spans="15:18" x14ac:dyDescent="0.25">
      <c r="O10798"/>
      <c r="P10798" s="29"/>
      <c r="R10798"/>
    </row>
    <row r="10799" spans="15:18" x14ac:dyDescent="0.25">
      <c r="O10799"/>
      <c r="P10799" s="29"/>
      <c r="R10799"/>
    </row>
    <row r="10800" spans="15:18" x14ac:dyDescent="0.25">
      <c r="O10800"/>
      <c r="P10800" s="29"/>
      <c r="R10800"/>
    </row>
    <row r="10801" spans="15:18" x14ac:dyDescent="0.25">
      <c r="O10801"/>
      <c r="P10801" s="29"/>
      <c r="R10801"/>
    </row>
    <row r="10802" spans="15:18" x14ac:dyDescent="0.25">
      <c r="O10802"/>
      <c r="P10802" s="29"/>
      <c r="R10802"/>
    </row>
    <row r="10803" spans="15:18" x14ac:dyDescent="0.25">
      <c r="O10803"/>
      <c r="P10803" s="29"/>
      <c r="R10803"/>
    </row>
    <row r="10804" spans="15:18" x14ac:dyDescent="0.25">
      <c r="O10804"/>
      <c r="P10804" s="29"/>
      <c r="R10804"/>
    </row>
    <row r="10805" spans="15:18" x14ac:dyDescent="0.25">
      <c r="O10805"/>
      <c r="P10805" s="29"/>
      <c r="R10805"/>
    </row>
    <row r="10806" spans="15:18" x14ac:dyDescent="0.25">
      <c r="O10806"/>
      <c r="P10806" s="29"/>
      <c r="R10806"/>
    </row>
    <row r="10807" spans="15:18" x14ac:dyDescent="0.25">
      <c r="O10807"/>
      <c r="P10807" s="29"/>
      <c r="R10807"/>
    </row>
    <row r="10808" spans="15:18" x14ac:dyDescent="0.25">
      <c r="O10808"/>
      <c r="P10808" s="29"/>
      <c r="R10808"/>
    </row>
    <row r="10809" spans="15:18" x14ac:dyDescent="0.25">
      <c r="O10809"/>
      <c r="P10809" s="29"/>
      <c r="R10809"/>
    </row>
    <row r="10810" spans="15:18" x14ac:dyDescent="0.25">
      <c r="O10810"/>
      <c r="P10810" s="29"/>
      <c r="R10810"/>
    </row>
    <row r="10811" spans="15:18" x14ac:dyDescent="0.25">
      <c r="O10811"/>
      <c r="P10811" s="29"/>
      <c r="R10811"/>
    </row>
    <row r="10812" spans="15:18" x14ac:dyDescent="0.25">
      <c r="O10812"/>
      <c r="P10812" s="29"/>
      <c r="R10812"/>
    </row>
    <row r="10813" spans="15:18" x14ac:dyDescent="0.25">
      <c r="O10813"/>
      <c r="P10813" s="29"/>
      <c r="R10813"/>
    </row>
    <row r="10814" spans="15:18" x14ac:dyDescent="0.25">
      <c r="O10814"/>
      <c r="P10814" s="29"/>
      <c r="R10814"/>
    </row>
    <row r="10815" spans="15:18" x14ac:dyDescent="0.25">
      <c r="O10815"/>
      <c r="P10815" s="29"/>
      <c r="R10815"/>
    </row>
    <row r="10816" spans="15:18" x14ac:dyDescent="0.25">
      <c r="O10816"/>
      <c r="P10816" s="29"/>
      <c r="R10816"/>
    </row>
    <row r="10817" spans="15:18" x14ac:dyDescent="0.25">
      <c r="O10817"/>
      <c r="P10817" s="29"/>
      <c r="R10817"/>
    </row>
    <row r="10818" spans="15:18" x14ac:dyDescent="0.25">
      <c r="O10818"/>
      <c r="P10818" s="29"/>
      <c r="R10818"/>
    </row>
    <row r="10819" spans="15:18" x14ac:dyDescent="0.25">
      <c r="O10819"/>
      <c r="P10819" s="29"/>
      <c r="R10819"/>
    </row>
    <row r="10820" spans="15:18" x14ac:dyDescent="0.25">
      <c r="O10820"/>
      <c r="P10820" s="29"/>
      <c r="R10820"/>
    </row>
    <row r="10821" spans="15:18" x14ac:dyDescent="0.25">
      <c r="O10821"/>
      <c r="P10821" s="29"/>
      <c r="R10821"/>
    </row>
    <row r="10822" spans="15:18" x14ac:dyDescent="0.25">
      <c r="O10822"/>
      <c r="P10822" s="29"/>
      <c r="R10822"/>
    </row>
    <row r="10823" spans="15:18" x14ac:dyDescent="0.25">
      <c r="O10823"/>
      <c r="P10823" s="29"/>
      <c r="R10823"/>
    </row>
    <row r="10824" spans="15:18" x14ac:dyDescent="0.25">
      <c r="O10824"/>
      <c r="P10824" s="29"/>
      <c r="R10824"/>
    </row>
    <row r="10825" spans="15:18" x14ac:dyDescent="0.25">
      <c r="O10825"/>
      <c r="P10825" s="29"/>
      <c r="R10825"/>
    </row>
    <row r="10826" spans="15:18" x14ac:dyDescent="0.25">
      <c r="O10826"/>
      <c r="P10826" s="29"/>
      <c r="R10826"/>
    </row>
    <row r="10827" spans="15:18" x14ac:dyDescent="0.25">
      <c r="O10827"/>
      <c r="P10827" s="29"/>
      <c r="R10827"/>
    </row>
    <row r="10828" spans="15:18" x14ac:dyDescent="0.25">
      <c r="O10828"/>
      <c r="P10828" s="29"/>
      <c r="R10828"/>
    </row>
    <row r="10829" spans="15:18" x14ac:dyDescent="0.25">
      <c r="O10829"/>
      <c r="P10829" s="29"/>
      <c r="R10829"/>
    </row>
    <row r="10830" spans="15:18" x14ac:dyDescent="0.25">
      <c r="O10830"/>
      <c r="P10830" s="29"/>
      <c r="R10830"/>
    </row>
    <row r="10831" spans="15:18" x14ac:dyDescent="0.25">
      <c r="O10831"/>
      <c r="P10831" s="29"/>
      <c r="R10831"/>
    </row>
    <row r="10832" spans="15:18" x14ac:dyDescent="0.25">
      <c r="O10832"/>
      <c r="P10832" s="29"/>
      <c r="R10832"/>
    </row>
    <row r="10833" spans="15:18" x14ac:dyDescent="0.25">
      <c r="O10833"/>
      <c r="P10833" s="29"/>
      <c r="R10833"/>
    </row>
    <row r="10834" spans="15:18" x14ac:dyDescent="0.25">
      <c r="O10834"/>
      <c r="P10834" s="29"/>
      <c r="R10834"/>
    </row>
    <row r="10835" spans="15:18" x14ac:dyDescent="0.25">
      <c r="O10835"/>
      <c r="P10835" s="29"/>
      <c r="R10835"/>
    </row>
    <row r="10836" spans="15:18" x14ac:dyDescent="0.25">
      <c r="O10836"/>
      <c r="P10836" s="29"/>
      <c r="R10836"/>
    </row>
    <row r="10837" spans="15:18" x14ac:dyDescent="0.25">
      <c r="O10837"/>
      <c r="P10837" s="29"/>
      <c r="R10837"/>
    </row>
    <row r="10838" spans="15:18" x14ac:dyDescent="0.25">
      <c r="O10838"/>
      <c r="P10838" s="29"/>
      <c r="R10838"/>
    </row>
    <row r="10839" spans="15:18" x14ac:dyDescent="0.25">
      <c r="O10839"/>
      <c r="P10839" s="29"/>
      <c r="R10839"/>
    </row>
    <row r="10840" spans="15:18" x14ac:dyDescent="0.25">
      <c r="O10840"/>
      <c r="P10840" s="29"/>
      <c r="R10840"/>
    </row>
    <row r="10841" spans="15:18" x14ac:dyDescent="0.25">
      <c r="O10841"/>
      <c r="P10841" s="29"/>
      <c r="R10841"/>
    </row>
    <row r="10842" spans="15:18" x14ac:dyDescent="0.25">
      <c r="O10842"/>
      <c r="P10842" s="29"/>
      <c r="R10842"/>
    </row>
    <row r="10843" spans="15:18" x14ac:dyDescent="0.25">
      <c r="O10843"/>
      <c r="P10843" s="29"/>
      <c r="R10843"/>
    </row>
    <row r="10844" spans="15:18" x14ac:dyDescent="0.25">
      <c r="O10844"/>
      <c r="P10844" s="29"/>
      <c r="R10844"/>
    </row>
    <row r="10845" spans="15:18" x14ac:dyDescent="0.25">
      <c r="O10845"/>
      <c r="P10845" s="29"/>
      <c r="R10845"/>
    </row>
    <row r="10846" spans="15:18" x14ac:dyDescent="0.25">
      <c r="O10846"/>
      <c r="P10846" s="29"/>
      <c r="R10846"/>
    </row>
    <row r="10847" spans="15:18" x14ac:dyDescent="0.25">
      <c r="O10847"/>
      <c r="P10847" s="29"/>
      <c r="R10847"/>
    </row>
    <row r="10848" spans="15:18" x14ac:dyDescent="0.25">
      <c r="O10848"/>
      <c r="P10848" s="29"/>
      <c r="R10848"/>
    </row>
    <row r="10849" spans="15:18" x14ac:dyDescent="0.25">
      <c r="O10849"/>
      <c r="P10849" s="29"/>
      <c r="R10849"/>
    </row>
    <row r="10850" spans="15:18" x14ac:dyDescent="0.25">
      <c r="O10850"/>
      <c r="P10850" s="29"/>
      <c r="R10850"/>
    </row>
    <row r="10851" spans="15:18" x14ac:dyDescent="0.25">
      <c r="O10851"/>
      <c r="P10851" s="29"/>
      <c r="R10851"/>
    </row>
    <row r="10852" spans="15:18" x14ac:dyDescent="0.25">
      <c r="O10852"/>
      <c r="P10852" s="29"/>
      <c r="R10852"/>
    </row>
    <row r="10853" spans="15:18" x14ac:dyDescent="0.25">
      <c r="O10853"/>
      <c r="P10853" s="29"/>
      <c r="R10853"/>
    </row>
    <row r="10854" spans="15:18" x14ac:dyDescent="0.25">
      <c r="O10854"/>
      <c r="P10854" s="29"/>
      <c r="R10854"/>
    </row>
    <row r="10855" spans="15:18" x14ac:dyDescent="0.25">
      <c r="O10855"/>
      <c r="P10855" s="29"/>
      <c r="R10855"/>
    </row>
    <row r="10856" spans="15:18" x14ac:dyDescent="0.25">
      <c r="O10856"/>
      <c r="P10856" s="29"/>
      <c r="R10856"/>
    </row>
    <row r="10857" spans="15:18" x14ac:dyDescent="0.25">
      <c r="O10857"/>
      <c r="P10857" s="29"/>
      <c r="R10857"/>
    </row>
    <row r="10858" spans="15:18" x14ac:dyDescent="0.25">
      <c r="O10858"/>
      <c r="P10858" s="29"/>
      <c r="R10858"/>
    </row>
    <row r="10859" spans="15:18" x14ac:dyDescent="0.25">
      <c r="O10859"/>
      <c r="P10859" s="29"/>
      <c r="R10859"/>
    </row>
    <row r="10860" spans="15:18" x14ac:dyDescent="0.25">
      <c r="O10860"/>
      <c r="P10860" s="29"/>
      <c r="R10860"/>
    </row>
    <row r="10861" spans="15:18" x14ac:dyDescent="0.25">
      <c r="O10861"/>
      <c r="P10861" s="29"/>
      <c r="R10861"/>
    </row>
    <row r="10862" spans="15:18" x14ac:dyDescent="0.25">
      <c r="O10862"/>
      <c r="P10862" s="29"/>
      <c r="R10862"/>
    </row>
    <row r="10863" spans="15:18" x14ac:dyDescent="0.25">
      <c r="O10863"/>
      <c r="P10863" s="29"/>
      <c r="R10863"/>
    </row>
    <row r="10864" spans="15:18" x14ac:dyDescent="0.25">
      <c r="O10864"/>
      <c r="P10864" s="29"/>
      <c r="R10864"/>
    </row>
    <row r="10865" spans="15:18" x14ac:dyDescent="0.25">
      <c r="O10865"/>
      <c r="P10865" s="29"/>
      <c r="R10865"/>
    </row>
    <row r="10866" spans="15:18" x14ac:dyDescent="0.25">
      <c r="O10866"/>
      <c r="P10866" s="29"/>
      <c r="R10866"/>
    </row>
    <row r="10867" spans="15:18" x14ac:dyDescent="0.25">
      <c r="O10867"/>
      <c r="P10867" s="29"/>
      <c r="R10867"/>
    </row>
    <row r="10868" spans="15:18" x14ac:dyDescent="0.25">
      <c r="O10868"/>
      <c r="P10868" s="29"/>
      <c r="R10868"/>
    </row>
    <row r="10869" spans="15:18" x14ac:dyDescent="0.25">
      <c r="O10869"/>
      <c r="P10869" s="29"/>
      <c r="R10869"/>
    </row>
    <row r="10870" spans="15:18" x14ac:dyDescent="0.25">
      <c r="O10870"/>
      <c r="P10870" s="29"/>
      <c r="R10870"/>
    </row>
    <row r="10871" spans="15:18" x14ac:dyDescent="0.25">
      <c r="O10871"/>
      <c r="P10871" s="29"/>
      <c r="R10871"/>
    </row>
    <row r="10872" spans="15:18" x14ac:dyDescent="0.25">
      <c r="O10872"/>
      <c r="P10872" s="29"/>
      <c r="R10872"/>
    </row>
    <row r="10873" spans="15:18" x14ac:dyDescent="0.25">
      <c r="O10873"/>
      <c r="P10873" s="29"/>
      <c r="R10873"/>
    </row>
    <row r="10874" spans="15:18" x14ac:dyDescent="0.25">
      <c r="O10874"/>
      <c r="P10874" s="29"/>
      <c r="R10874"/>
    </row>
    <row r="10875" spans="15:18" x14ac:dyDescent="0.25">
      <c r="O10875"/>
      <c r="P10875" s="29"/>
      <c r="R10875"/>
    </row>
    <row r="10876" spans="15:18" x14ac:dyDescent="0.25">
      <c r="O10876"/>
      <c r="P10876" s="29"/>
      <c r="R10876"/>
    </row>
    <row r="10877" spans="15:18" x14ac:dyDescent="0.25">
      <c r="O10877"/>
      <c r="P10877" s="29"/>
      <c r="R10877"/>
    </row>
    <row r="10878" spans="15:18" x14ac:dyDescent="0.25">
      <c r="O10878"/>
      <c r="P10878" s="29"/>
      <c r="R10878"/>
    </row>
    <row r="10879" spans="15:18" x14ac:dyDescent="0.25">
      <c r="O10879"/>
      <c r="P10879" s="29"/>
      <c r="R10879"/>
    </row>
    <row r="10880" spans="15:18" x14ac:dyDescent="0.25">
      <c r="O10880"/>
      <c r="P10880" s="29"/>
      <c r="R10880"/>
    </row>
    <row r="10881" spans="15:18" x14ac:dyDescent="0.25">
      <c r="O10881"/>
      <c r="P10881" s="29"/>
      <c r="R10881"/>
    </row>
    <row r="10882" spans="15:18" x14ac:dyDescent="0.25">
      <c r="O10882"/>
      <c r="P10882" s="29"/>
      <c r="R10882"/>
    </row>
    <row r="10883" spans="15:18" x14ac:dyDescent="0.25">
      <c r="O10883"/>
      <c r="P10883" s="29"/>
      <c r="R10883"/>
    </row>
    <row r="10884" spans="15:18" x14ac:dyDescent="0.25">
      <c r="O10884"/>
      <c r="P10884" s="29"/>
      <c r="R10884"/>
    </row>
    <row r="10885" spans="15:18" x14ac:dyDescent="0.25">
      <c r="O10885"/>
      <c r="P10885" s="29"/>
      <c r="R10885"/>
    </row>
    <row r="10886" spans="15:18" x14ac:dyDescent="0.25">
      <c r="O10886"/>
      <c r="P10886" s="29"/>
      <c r="R10886"/>
    </row>
    <row r="10887" spans="15:18" x14ac:dyDescent="0.25">
      <c r="O10887"/>
      <c r="P10887" s="29"/>
      <c r="R10887"/>
    </row>
    <row r="10888" spans="15:18" x14ac:dyDescent="0.25">
      <c r="O10888"/>
      <c r="P10888" s="29"/>
      <c r="R10888"/>
    </row>
    <row r="10889" spans="15:18" x14ac:dyDescent="0.25">
      <c r="O10889"/>
      <c r="P10889" s="29"/>
      <c r="R10889"/>
    </row>
    <row r="10890" spans="15:18" x14ac:dyDescent="0.25">
      <c r="O10890"/>
      <c r="P10890" s="29"/>
      <c r="R10890"/>
    </row>
    <row r="10891" spans="15:18" x14ac:dyDescent="0.25">
      <c r="O10891"/>
      <c r="P10891" s="29"/>
      <c r="R10891"/>
    </row>
    <row r="10892" spans="15:18" x14ac:dyDescent="0.25">
      <c r="O10892"/>
      <c r="P10892" s="29"/>
      <c r="R10892"/>
    </row>
    <row r="10893" spans="15:18" x14ac:dyDescent="0.25">
      <c r="O10893"/>
      <c r="P10893" s="29"/>
      <c r="R10893"/>
    </row>
    <row r="10894" spans="15:18" x14ac:dyDescent="0.25">
      <c r="O10894"/>
      <c r="P10894" s="29"/>
      <c r="R10894"/>
    </row>
    <row r="10895" spans="15:18" x14ac:dyDescent="0.25">
      <c r="O10895"/>
      <c r="P10895" s="29"/>
      <c r="R10895"/>
    </row>
    <row r="10896" spans="15:18" x14ac:dyDescent="0.25">
      <c r="O10896"/>
      <c r="P10896" s="29"/>
      <c r="R10896"/>
    </row>
    <row r="10897" spans="15:18" x14ac:dyDescent="0.25">
      <c r="O10897"/>
      <c r="P10897" s="29"/>
      <c r="R10897"/>
    </row>
    <row r="10898" spans="15:18" x14ac:dyDescent="0.25">
      <c r="O10898"/>
      <c r="P10898" s="29"/>
      <c r="R10898"/>
    </row>
    <row r="10899" spans="15:18" x14ac:dyDescent="0.25">
      <c r="O10899"/>
      <c r="P10899" s="29"/>
      <c r="R10899"/>
    </row>
    <row r="10900" spans="15:18" x14ac:dyDescent="0.25">
      <c r="O10900"/>
      <c r="P10900" s="29"/>
      <c r="R10900"/>
    </row>
    <row r="10901" spans="15:18" x14ac:dyDescent="0.25">
      <c r="O10901"/>
      <c r="P10901" s="29"/>
      <c r="R10901"/>
    </row>
    <row r="10902" spans="15:18" x14ac:dyDescent="0.25">
      <c r="O10902"/>
      <c r="P10902" s="29"/>
      <c r="R10902"/>
    </row>
    <row r="10903" spans="15:18" x14ac:dyDescent="0.25">
      <c r="O10903"/>
      <c r="P10903" s="29"/>
      <c r="R10903"/>
    </row>
    <row r="10904" spans="15:18" x14ac:dyDescent="0.25">
      <c r="O10904"/>
      <c r="P10904" s="29"/>
      <c r="R10904"/>
    </row>
    <row r="10905" spans="15:18" x14ac:dyDescent="0.25">
      <c r="O10905"/>
      <c r="P10905" s="29"/>
      <c r="R10905"/>
    </row>
    <row r="10906" spans="15:18" x14ac:dyDescent="0.25">
      <c r="O10906"/>
      <c r="P10906" s="29"/>
      <c r="R10906"/>
    </row>
    <row r="10907" spans="15:18" x14ac:dyDescent="0.25">
      <c r="O10907"/>
      <c r="P10907" s="29"/>
      <c r="R10907"/>
    </row>
    <row r="10908" spans="15:18" x14ac:dyDescent="0.25">
      <c r="O10908"/>
      <c r="P10908" s="29"/>
      <c r="R10908"/>
    </row>
    <row r="10909" spans="15:18" x14ac:dyDescent="0.25">
      <c r="O10909"/>
      <c r="P10909" s="29"/>
      <c r="R10909"/>
    </row>
    <row r="10910" spans="15:18" x14ac:dyDescent="0.25">
      <c r="O10910"/>
      <c r="P10910" s="29"/>
      <c r="R10910"/>
    </row>
    <row r="10911" spans="15:18" x14ac:dyDescent="0.25">
      <c r="O10911"/>
      <c r="P10911" s="29"/>
      <c r="R10911"/>
    </row>
    <row r="10912" spans="15:18" x14ac:dyDescent="0.25">
      <c r="O10912"/>
      <c r="P10912" s="29"/>
      <c r="R10912"/>
    </row>
    <row r="10913" spans="15:18" x14ac:dyDescent="0.25">
      <c r="O10913"/>
      <c r="P10913" s="29"/>
      <c r="R10913"/>
    </row>
    <row r="10914" spans="15:18" x14ac:dyDescent="0.25">
      <c r="O10914"/>
      <c r="P10914" s="29"/>
      <c r="R10914"/>
    </row>
    <row r="10915" spans="15:18" x14ac:dyDescent="0.25">
      <c r="O10915"/>
      <c r="P10915" s="29"/>
      <c r="R10915"/>
    </row>
    <row r="10916" spans="15:18" x14ac:dyDescent="0.25">
      <c r="O10916"/>
      <c r="P10916" s="29"/>
      <c r="R10916"/>
    </row>
    <row r="10917" spans="15:18" x14ac:dyDescent="0.25">
      <c r="O10917"/>
      <c r="P10917" s="29"/>
      <c r="R10917"/>
    </row>
    <row r="10918" spans="15:18" x14ac:dyDescent="0.25">
      <c r="O10918"/>
      <c r="P10918" s="29"/>
      <c r="R10918"/>
    </row>
    <row r="10919" spans="15:18" x14ac:dyDescent="0.25">
      <c r="O10919"/>
      <c r="P10919" s="29"/>
      <c r="R10919"/>
    </row>
    <row r="10920" spans="15:18" x14ac:dyDescent="0.25">
      <c r="O10920"/>
      <c r="P10920" s="29"/>
      <c r="R10920"/>
    </row>
    <row r="10921" spans="15:18" x14ac:dyDescent="0.25">
      <c r="O10921"/>
      <c r="P10921" s="29"/>
      <c r="R10921"/>
    </row>
    <row r="10922" spans="15:18" x14ac:dyDescent="0.25">
      <c r="O10922"/>
      <c r="P10922" s="29"/>
      <c r="R10922"/>
    </row>
    <row r="10923" spans="15:18" x14ac:dyDescent="0.25">
      <c r="O10923"/>
      <c r="P10923" s="29"/>
      <c r="R10923"/>
    </row>
    <row r="10924" spans="15:18" x14ac:dyDescent="0.25">
      <c r="O10924"/>
      <c r="P10924" s="29"/>
      <c r="R10924"/>
    </row>
    <row r="10925" spans="15:18" x14ac:dyDescent="0.25">
      <c r="O10925"/>
      <c r="P10925" s="29"/>
      <c r="R10925"/>
    </row>
    <row r="10926" spans="15:18" x14ac:dyDescent="0.25">
      <c r="O10926"/>
      <c r="P10926" s="29"/>
      <c r="R10926"/>
    </row>
    <row r="10927" spans="15:18" x14ac:dyDescent="0.25">
      <c r="O10927"/>
      <c r="P10927" s="29"/>
      <c r="R10927"/>
    </row>
    <row r="10928" spans="15:18" x14ac:dyDescent="0.25">
      <c r="O10928"/>
      <c r="P10928" s="29"/>
      <c r="R10928"/>
    </row>
    <row r="10929" spans="15:18" x14ac:dyDescent="0.25">
      <c r="O10929"/>
      <c r="P10929" s="29"/>
      <c r="R10929"/>
    </row>
    <row r="10930" spans="15:18" x14ac:dyDescent="0.25">
      <c r="O10930"/>
      <c r="P10930" s="29"/>
      <c r="R10930"/>
    </row>
    <row r="10931" spans="15:18" x14ac:dyDescent="0.25">
      <c r="O10931"/>
      <c r="P10931" s="29"/>
      <c r="R10931"/>
    </row>
    <row r="10932" spans="15:18" x14ac:dyDescent="0.25">
      <c r="O10932"/>
      <c r="P10932" s="29"/>
      <c r="R10932"/>
    </row>
    <row r="10933" spans="15:18" x14ac:dyDescent="0.25">
      <c r="O10933"/>
      <c r="P10933" s="29"/>
      <c r="R10933"/>
    </row>
    <row r="10934" spans="15:18" x14ac:dyDescent="0.25">
      <c r="O10934"/>
      <c r="P10934" s="29"/>
      <c r="R10934"/>
    </row>
    <row r="10935" spans="15:18" x14ac:dyDescent="0.25">
      <c r="O10935"/>
      <c r="P10935" s="29"/>
      <c r="R10935"/>
    </row>
    <row r="10936" spans="15:18" x14ac:dyDescent="0.25">
      <c r="O10936"/>
      <c r="P10936" s="29"/>
      <c r="R10936"/>
    </row>
    <row r="10937" spans="15:18" x14ac:dyDescent="0.25">
      <c r="O10937"/>
      <c r="P10937" s="29"/>
      <c r="R10937"/>
    </row>
    <row r="10938" spans="15:18" x14ac:dyDescent="0.25">
      <c r="O10938"/>
      <c r="P10938" s="29"/>
      <c r="R10938"/>
    </row>
    <row r="10939" spans="15:18" x14ac:dyDescent="0.25">
      <c r="O10939"/>
      <c r="P10939" s="29"/>
      <c r="R10939"/>
    </row>
    <row r="10940" spans="15:18" x14ac:dyDescent="0.25">
      <c r="O10940"/>
      <c r="P10940" s="29"/>
      <c r="R10940"/>
    </row>
    <row r="10941" spans="15:18" x14ac:dyDescent="0.25">
      <c r="O10941"/>
      <c r="P10941" s="29"/>
      <c r="R10941"/>
    </row>
    <row r="10942" spans="15:18" x14ac:dyDescent="0.25">
      <c r="O10942"/>
      <c r="P10942" s="29"/>
      <c r="R10942"/>
    </row>
    <row r="10943" spans="15:18" x14ac:dyDescent="0.25">
      <c r="O10943"/>
      <c r="P10943" s="29"/>
      <c r="R10943"/>
    </row>
    <row r="10944" spans="15:18" x14ac:dyDescent="0.25">
      <c r="O10944"/>
      <c r="P10944" s="29"/>
      <c r="R10944"/>
    </row>
    <row r="10945" spans="15:18" x14ac:dyDescent="0.25">
      <c r="O10945"/>
      <c r="P10945" s="29"/>
      <c r="R10945"/>
    </row>
    <row r="10946" spans="15:18" x14ac:dyDescent="0.25">
      <c r="O10946"/>
      <c r="P10946" s="29"/>
      <c r="R10946"/>
    </row>
    <row r="10947" spans="15:18" x14ac:dyDescent="0.25">
      <c r="O10947"/>
      <c r="P10947" s="29"/>
      <c r="R10947"/>
    </row>
    <row r="10948" spans="15:18" x14ac:dyDescent="0.25">
      <c r="O10948"/>
      <c r="P10948" s="29"/>
      <c r="R10948"/>
    </row>
    <row r="10949" spans="15:18" x14ac:dyDescent="0.25">
      <c r="O10949"/>
      <c r="P10949" s="29"/>
      <c r="R10949"/>
    </row>
    <row r="10950" spans="15:18" x14ac:dyDescent="0.25">
      <c r="O10950"/>
      <c r="P10950" s="29"/>
      <c r="R10950"/>
    </row>
    <row r="10951" spans="15:18" x14ac:dyDescent="0.25">
      <c r="O10951"/>
      <c r="P10951" s="29"/>
      <c r="R10951"/>
    </row>
    <row r="10952" spans="15:18" x14ac:dyDescent="0.25">
      <c r="O10952"/>
      <c r="P10952" s="29"/>
      <c r="R10952"/>
    </row>
    <row r="10953" spans="15:18" x14ac:dyDescent="0.25">
      <c r="O10953"/>
      <c r="P10953" s="29"/>
      <c r="R10953"/>
    </row>
    <row r="10954" spans="15:18" x14ac:dyDescent="0.25">
      <c r="O10954"/>
      <c r="P10954" s="29"/>
      <c r="R10954"/>
    </row>
    <row r="10955" spans="15:18" x14ac:dyDescent="0.25">
      <c r="O10955"/>
      <c r="P10955" s="29"/>
      <c r="R10955"/>
    </row>
    <row r="10956" spans="15:18" x14ac:dyDescent="0.25">
      <c r="O10956"/>
      <c r="P10956" s="29"/>
      <c r="R10956"/>
    </row>
    <row r="10957" spans="15:18" x14ac:dyDescent="0.25">
      <c r="O10957"/>
      <c r="P10957" s="29"/>
      <c r="R10957"/>
    </row>
    <row r="10958" spans="15:18" x14ac:dyDescent="0.25">
      <c r="O10958"/>
      <c r="P10958" s="29"/>
      <c r="R10958"/>
    </row>
    <row r="10959" spans="15:18" x14ac:dyDescent="0.25">
      <c r="O10959"/>
      <c r="P10959" s="29"/>
      <c r="R10959"/>
    </row>
    <row r="10960" spans="15:18" x14ac:dyDescent="0.25">
      <c r="O10960"/>
      <c r="P10960" s="29"/>
      <c r="R10960"/>
    </row>
    <row r="10961" spans="15:18" x14ac:dyDescent="0.25">
      <c r="O10961"/>
      <c r="P10961" s="29"/>
      <c r="R10961"/>
    </row>
    <row r="10962" spans="15:18" x14ac:dyDescent="0.25">
      <c r="O10962"/>
      <c r="P10962" s="29"/>
      <c r="R10962"/>
    </row>
    <row r="10963" spans="15:18" x14ac:dyDescent="0.25">
      <c r="O10963"/>
      <c r="P10963" s="29"/>
      <c r="R10963"/>
    </row>
    <row r="10964" spans="15:18" x14ac:dyDescent="0.25">
      <c r="O10964"/>
      <c r="P10964" s="29"/>
      <c r="R10964"/>
    </row>
    <row r="10965" spans="15:18" x14ac:dyDescent="0.25">
      <c r="O10965"/>
      <c r="P10965" s="29"/>
      <c r="R10965"/>
    </row>
    <row r="10966" spans="15:18" x14ac:dyDescent="0.25">
      <c r="O10966"/>
      <c r="P10966" s="29"/>
      <c r="R10966"/>
    </row>
    <row r="10967" spans="15:18" x14ac:dyDescent="0.25">
      <c r="O10967"/>
      <c r="P10967" s="29"/>
      <c r="R10967"/>
    </row>
    <row r="10968" spans="15:18" x14ac:dyDescent="0.25">
      <c r="O10968"/>
      <c r="P10968" s="29"/>
      <c r="R10968"/>
    </row>
    <row r="10969" spans="15:18" x14ac:dyDescent="0.25">
      <c r="O10969"/>
      <c r="P10969" s="29"/>
      <c r="R10969"/>
    </row>
    <row r="10970" spans="15:18" x14ac:dyDescent="0.25">
      <c r="O10970"/>
      <c r="P10970" s="29"/>
      <c r="R10970"/>
    </row>
    <row r="10971" spans="15:18" x14ac:dyDescent="0.25">
      <c r="O10971"/>
      <c r="P10971" s="29"/>
      <c r="R10971"/>
    </row>
    <row r="10972" spans="15:18" x14ac:dyDescent="0.25">
      <c r="O10972"/>
      <c r="P10972" s="29"/>
      <c r="R10972"/>
    </row>
    <row r="10973" spans="15:18" x14ac:dyDescent="0.25">
      <c r="O10973"/>
      <c r="P10973" s="29"/>
      <c r="R10973"/>
    </row>
    <row r="10974" spans="15:18" x14ac:dyDescent="0.25">
      <c r="O10974"/>
      <c r="P10974" s="29"/>
      <c r="R10974"/>
    </row>
    <row r="10975" spans="15:18" x14ac:dyDescent="0.25">
      <c r="O10975"/>
      <c r="P10975" s="29"/>
      <c r="R10975"/>
    </row>
    <row r="10976" spans="15:18" x14ac:dyDescent="0.25">
      <c r="O10976"/>
      <c r="P10976" s="29"/>
      <c r="R10976"/>
    </row>
    <row r="10977" spans="15:18" x14ac:dyDescent="0.25">
      <c r="O10977"/>
      <c r="P10977" s="29"/>
      <c r="R10977"/>
    </row>
    <row r="10978" spans="15:18" x14ac:dyDescent="0.25">
      <c r="O10978"/>
      <c r="P10978" s="29"/>
      <c r="R10978"/>
    </row>
    <row r="10979" spans="15:18" x14ac:dyDescent="0.25">
      <c r="O10979"/>
      <c r="P10979" s="29"/>
      <c r="R10979"/>
    </row>
    <row r="10980" spans="15:18" x14ac:dyDescent="0.25">
      <c r="O10980"/>
      <c r="P10980" s="29"/>
      <c r="R10980"/>
    </row>
    <row r="10981" spans="15:18" x14ac:dyDescent="0.25">
      <c r="O10981"/>
      <c r="P10981" s="29"/>
      <c r="R10981"/>
    </row>
    <row r="10982" spans="15:18" x14ac:dyDescent="0.25">
      <c r="O10982"/>
      <c r="P10982" s="29"/>
      <c r="R10982"/>
    </row>
    <row r="10983" spans="15:18" x14ac:dyDescent="0.25">
      <c r="O10983"/>
      <c r="P10983" s="29"/>
      <c r="R10983"/>
    </row>
    <row r="10984" spans="15:18" x14ac:dyDescent="0.25">
      <c r="O10984"/>
      <c r="P10984" s="29"/>
      <c r="R10984"/>
    </row>
    <row r="10985" spans="15:18" x14ac:dyDescent="0.25">
      <c r="O10985"/>
      <c r="P10985" s="29"/>
      <c r="R10985"/>
    </row>
    <row r="10986" spans="15:18" x14ac:dyDescent="0.25">
      <c r="O10986"/>
      <c r="P10986" s="29"/>
      <c r="R10986"/>
    </row>
    <row r="10987" spans="15:18" x14ac:dyDescent="0.25">
      <c r="O10987"/>
      <c r="P10987" s="29"/>
      <c r="R10987"/>
    </row>
    <row r="10988" spans="15:18" x14ac:dyDescent="0.25">
      <c r="O10988"/>
      <c r="P10988" s="29"/>
      <c r="R10988"/>
    </row>
    <row r="10989" spans="15:18" x14ac:dyDescent="0.25">
      <c r="O10989"/>
      <c r="P10989" s="29"/>
      <c r="R10989"/>
    </row>
    <row r="10990" spans="15:18" x14ac:dyDescent="0.25">
      <c r="O10990"/>
      <c r="P10990" s="29"/>
      <c r="R10990"/>
    </row>
    <row r="10991" spans="15:18" x14ac:dyDescent="0.25">
      <c r="O10991"/>
      <c r="P10991" s="29"/>
      <c r="R10991"/>
    </row>
    <row r="10992" spans="15:18" x14ac:dyDescent="0.25">
      <c r="O10992"/>
      <c r="P10992" s="29"/>
      <c r="R10992"/>
    </row>
    <row r="10993" spans="15:18" x14ac:dyDescent="0.25">
      <c r="O10993"/>
      <c r="P10993" s="29"/>
      <c r="R10993"/>
    </row>
    <row r="10994" spans="15:18" x14ac:dyDescent="0.25">
      <c r="O10994"/>
      <c r="P10994" s="29"/>
      <c r="R10994"/>
    </row>
    <row r="10995" spans="15:18" x14ac:dyDescent="0.25">
      <c r="O10995"/>
      <c r="P10995" s="29"/>
      <c r="R10995"/>
    </row>
    <row r="10996" spans="15:18" x14ac:dyDescent="0.25">
      <c r="O10996"/>
      <c r="P10996" s="29"/>
      <c r="R10996"/>
    </row>
    <row r="10997" spans="15:18" x14ac:dyDescent="0.25">
      <c r="O10997"/>
      <c r="P10997" s="29"/>
      <c r="R10997"/>
    </row>
    <row r="10998" spans="15:18" x14ac:dyDescent="0.25">
      <c r="O10998"/>
      <c r="P10998" s="29"/>
      <c r="R10998"/>
    </row>
    <row r="10999" spans="15:18" x14ac:dyDescent="0.25">
      <c r="O10999"/>
      <c r="P10999" s="29"/>
      <c r="R10999"/>
    </row>
    <row r="11000" spans="15:18" x14ac:dyDescent="0.25">
      <c r="O11000"/>
      <c r="P11000" s="29"/>
      <c r="R11000"/>
    </row>
    <row r="11001" spans="15:18" x14ac:dyDescent="0.25">
      <c r="O11001"/>
      <c r="P11001" s="29"/>
      <c r="R11001"/>
    </row>
    <row r="11002" spans="15:18" x14ac:dyDescent="0.25">
      <c r="O11002"/>
      <c r="P11002" s="29"/>
      <c r="R11002"/>
    </row>
    <row r="11003" spans="15:18" x14ac:dyDescent="0.25">
      <c r="O11003"/>
      <c r="P11003" s="29"/>
      <c r="R11003"/>
    </row>
    <row r="11004" spans="15:18" x14ac:dyDescent="0.25">
      <c r="O11004"/>
      <c r="P11004" s="29"/>
      <c r="R11004"/>
    </row>
    <row r="11005" spans="15:18" x14ac:dyDescent="0.25">
      <c r="O11005"/>
      <c r="P11005" s="29"/>
      <c r="R11005"/>
    </row>
    <row r="11006" spans="15:18" x14ac:dyDescent="0.25">
      <c r="O11006"/>
      <c r="P11006" s="29"/>
      <c r="R11006"/>
    </row>
    <row r="11007" spans="15:18" x14ac:dyDescent="0.25">
      <c r="O11007"/>
      <c r="P11007" s="29"/>
      <c r="R11007"/>
    </row>
    <row r="11008" spans="15:18" x14ac:dyDescent="0.25">
      <c r="O11008"/>
      <c r="P11008" s="29"/>
      <c r="R11008"/>
    </row>
    <row r="11009" spans="15:18" x14ac:dyDescent="0.25">
      <c r="O11009"/>
      <c r="P11009" s="29"/>
      <c r="R11009"/>
    </row>
    <row r="11010" spans="15:18" x14ac:dyDescent="0.25">
      <c r="O11010"/>
      <c r="P11010" s="29"/>
      <c r="R11010"/>
    </row>
    <row r="11011" spans="15:18" x14ac:dyDescent="0.25">
      <c r="O11011"/>
      <c r="P11011" s="29"/>
      <c r="R11011"/>
    </row>
    <row r="11012" spans="15:18" x14ac:dyDescent="0.25">
      <c r="O11012"/>
      <c r="P11012" s="29"/>
      <c r="R11012"/>
    </row>
    <row r="11013" spans="15:18" x14ac:dyDescent="0.25">
      <c r="O11013"/>
      <c r="P11013" s="29"/>
      <c r="R11013"/>
    </row>
    <row r="11014" spans="15:18" x14ac:dyDescent="0.25">
      <c r="O11014"/>
      <c r="P11014" s="29"/>
      <c r="R11014"/>
    </row>
    <row r="11015" spans="15:18" x14ac:dyDescent="0.25">
      <c r="O11015"/>
      <c r="P11015" s="29"/>
      <c r="R11015"/>
    </row>
    <row r="11016" spans="15:18" x14ac:dyDescent="0.25">
      <c r="O11016"/>
      <c r="P11016" s="29"/>
      <c r="R11016"/>
    </row>
    <row r="11017" spans="15:18" x14ac:dyDescent="0.25">
      <c r="O11017"/>
      <c r="P11017" s="29"/>
      <c r="R11017"/>
    </row>
    <row r="11018" spans="15:18" x14ac:dyDescent="0.25">
      <c r="O11018"/>
      <c r="P11018" s="29"/>
      <c r="R11018"/>
    </row>
    <row r="11019" spans="15:18" x14ac:dyDescent="0.25">
      <c r="O11019"/>
      <c r="P11019" s="29"/>
      <c r="R11019"/>
    </row>
    <row r="11020" spans="15:18" x14ac:dyDescent="0.25">
      <c r="O11020"/>
      <c r="P11020" s="29"/>
      <c r="R11020"/>
    </row>
    <row r="11021" spans="15:18" x14ac:dyDescent="0.25">
      <c r="O11021"/>
      <c r="P11021" s="29"/>
      <c r="R11021"/>
    </row>
    <row r="11022" spans="15:18" x14ac:dyDescent="0.25">
      <c r="O11022"/>
      <c r="P11022" s="29"/>
      <c r="R11022"/>
    </row>
    <row r="11023" spans="15:18" x14ac:dyDescent="0.25">
      <c r="O11023"/>
      <c r="P11023" s="29"/>
      <c r="R11023"/>
    </row>
    <row r="11024" spans="15:18" x14ac:dyDescent="0.25">
      <c r="O11024"/>
      <c r="P11024" s="29"/>
      <c r="R11024"/>
    </row>
    <row r="11025" spans="15:18" x14ac:dyDescent="0.25">
      <c r="O11025"/>
      <c r="P11025" s="29"/>
      <c r="R11025"/>
    </row>
    <row r="11026" spans="15:18" x14ac:dyDescent="0.25">
      <c r="O11026"/>
      <c r="P11026" s="29"/>
      <c r="R11026"/>
    </row>
    <row r="11027" spans="15:18" x14ac:dyDescent="0.25">
      <c r="O11027"/>
      <c r="P11027" s="29"/>
      <c r="R11027"/>
    </row>
    <row r="11028" spans="15:18" x14ac:dyDescent="0.25">
      <c r="O11028"/>
      <c r="P11028" s="29"/>
      <c r="R11028"/>
    </row>
    <row r="11029" spans="15:18" x14ac:dyDescent="0.25">
      <c r="O11029"/>
      <c r="P11029" s="29"/>
      <c r="R11029"/>
    </row>
    <row r="11030" spans="15:18" x14ac:dyDescent="0.25">
      <c r="O11030"/>
      <c r="P11030" s="29"/>
      <c r="R11030"/>
    </row>
    <row r="11031" spans="15:18" x14ac:dyDescent="0.25">
      <c r="O11031"/>
      <c r="P11031" s="29"/>
      <c r="R11031"/>
    </row>
    <row r="11032" spans="15:18" x14ac:dyDescent="0.25">
      <c r="O11032"/>
      <c r="P11032" s="29"/>
      <c r="R11032"/>
    </row>
    <row r="11033" spans="15:18" x14ac:dyDescent="0.25">
      <c r="O11033"/>
      <c r="P11033" s="29"/>
      <c r="R11033"/>
    </row>
    <row r="11034" spans="15:18" x14ac:dyDescent="0.25">
      <c r="O11034"/>
      <c r="P11034" s="29"/>
      <c r="R11034"/>
    </row>
    <row r="11035" spans="15:18" x14ac:dyDescent="0.25">
      <c r="O11035"/>
      <c r="P11035" s="29"/>
      <c r="R11035"/>
    </row>
    <row r="11036" spans="15:18" x14ac:dyDescent="0.25">
      <c r="O11036"/>
      <c r="P11036" s="29"/>
      <c r="R11036"/>
    </row>
    <row r="11037" spans="15:18" x14ac:dyDescent="0.25">
      <c r="O11037"/>
      <c r="P11037" s="29"/>
      <c r="R11037"/>
    </row>
    <row r="11038" spans="15:18" x14ac:dyDescent="0.25">
      <c r="O11038"/>
      <c r="P11038" s="29"/>
      <c r="R11038"/>
    </row>
    <row r="11039" spans="15:18" x14ac:dyDescent="0.25">
      <c r="O11039"/>
      <c r="P11039" s="29"/>
      <c r="R11039"/>
    </row>
    <row r="11040" spans="15:18" x14ac:dyDescent="0.25">
      <c r="O11040"/>
      <c r="P11040" s="29"/>
      <c r="R11040"/>
    </row>
    <row r="11041" spans="15:18" x14ac:dyDescent="0.25">
      <c r="O11041"/>
      <c r="P11041" s="29"/>
      <c r="R11041"/>
    </row>
    <row r="11042" spans="15:18" x14ac:dyDescent="0.25">
      <c r="O11042"/>
      <c r="P11042" s="29"/>
      <c r="R11042"/>
    </row>
    <row r="11043" spans="15:18" x14ac:dyDescent="0.25">
      <c r="O11043"/>
      <c r="P11043" s="29"/>
      <c r="R11043"/>
    </row>
    <row r="11044" spans="15:18" x14ac:dyDescent="0.25">
      <c r="O11044"/>
      <c r="P11044" s="29"/>
      <c r="R11044"/>
    </row>
    <row r="11045" spans="15:18" x14ac:dyDescent="0.25">
      <c r="O11045"/>
      <c r="P11045" s="29"/>
      <c r="R11045"/>
    </row>
    <row r="11046" spans="15:18" x14ac:dyDescent="0.25">
      <c r="O11046"/>
      <c r="P11046" s="29"/>
      <c r="R11046"/>
    </row>
    <row r="11047" spans="15:18" x14ac:dyDescent="0.25">
      <c r="O11047"/>
      <c r="P11047" s="29"/>
      <c r="R11047"/>
    </row>
    <row r="11048" spans="15:18" x14ac:dyDescent="0.25">
      <c r="O11048"/>
      <c r="P11048" s="29"/>
      <c r="R11048"/>
    </row>
    <row r="11049" spans="15:18" x14ac:dyDescent="0.25">
      <c r="O11049"/>
      <c r="P11049" s="29"/>
      <c r="R11049"/>
    </row>
    <row r="11050" spans="15:18" x14ac:dyDescent="0.25">
      <c r="O11050"/>
      <c r="P11050" s="29"/>
      <c r="R11050"/>
    </row>
    <row r="11051" spans="15:18" x14ac:dyDescent="0.25">
      <c r="O11051"/>
      <c r="P11051" s="29"/>
      <c r="R11051"/>
    </row>
    <row r="11052" spans="15:18" x14ac:dyDescent="0.25">
      <c r="O11052"/>
      <c r="P11052" s="29"/>
      <c r="R11052"/>
    </row>
    <row r="11053" spans="15:18" x14ac:dyDescent="0.25">
      <c r="O11053"/>
      <c r="P11053" s="29"/>
      <c r="R11053"/>
    </row>
    <row r="11054" spans="15:18" x14ac:dyDescent="0.25">
      <c r="O11054"/>
      <c r="P11054" s="29"/>
      <c r="R11054"/>
    </row>
    <row r="11055" spans="15:18" x14ac:dyDescent="0.25">
      <c r="O11055"/>
      <c r="P11055" s="29"/>
      <c r="R11055"/>
    </row>
    <row r="11056" spans="15:18" x14ac:dyDescent="0.25">
      <c r="O11056"/>
      <c r="P11056" s="29"/>
      <c r="R11056"/>
    </row>
    <row r="11057" spans="15:18" x14ac:dyDescent="0.25">
      <c r="O11057"/>
      <c r="P11057" s="29"/>
      <c r="R11057"/>
    </row>
    <row r="11058" spans="15:18" x14ac:dyDescent="0.25">
      <c r="O11058"/>
      <c r="P11058" s="29"/>
      <c r="R11058"/>
    </row>
    <row r="11059" spans="15:18" x14ac:dyDescent="0.25">
      <c r="O11059"/>
      <c r="P11059" s="29"/>
      <c r="R11059"/>
    </row>
    <row r="11060" spans="15:18" x14ac:dyDescent="0.25">
      <c r="O11060"/>
      <c r="P11060" s="29"/>
      <c r="R11060"/>
    </row>
    <row r="11061" spans="15:18" x14ac:dyDescent="0.25">
      <c r="O11061"/>
      <c r="P11061" s="29"/>
      <c r="R11061"/>
    </row>
    <row r="11062" spans="15:18" x14ac:dyDescent="0.25">
      <c r="O11062"/>
      <c r="P11062" s="29"/>
      <c r="R11062"/>
    </row>
    <row r="11063" spans="15:18" x14ac:dyDescent="0.25">
      <c r="O11063"/>
      <c r="P11063" s="29"/>
      <c r="R11063"/>
    </row>
    <row r="11064" spans="15:18" x14ac:dyDescent="0.25">
      <c r="O11064"/>
      <c r="P11064" s="29"/>
      <c r="R11064"/>
    </row>
    <row r="11065" spans="15:18" x14ac:dyDescent="0.25">
      <c r="O11065"/>
      <c r="P11065" s="29"/>
      <c r="R11065"/>
    </row>
    <row r="11066" spans="15:18" x14ac:dyDescent="0.25">
      <c r="O11066"/>
      <c r="P11066" s="29"/>
      <c r="R11066"/>
    </row>
    <row r="11067" spans="15:18" x14ac:dyDescent="0.25">
      <c r="O11067"/>
      <c r="P11067" s="29"/>
      <c r="R11067"/>
    </row>
    <row r="11068" spans="15:18" x14ac:dyDescent="0.25">
      <c r="O11068"/>
      <c r="P11068" s="29"/>
      <c r="R11068"/>
    </row>
    <row r="11069" spans="15:18" x14ac:dyDescent="0.25">
      <c r="O11069"/>
      <c r="P11069" s="29"/>
      <c r="R11069"/>
    </row>
    <row r="11070" spans="15:18" x14ac:dyDescent="0.25">
      <c r="O11070"/>
      <c r="P11070" s="29"/>
      <c r="R11070"/>
    </row>
    <row r="11071" spans="15:18" x14ac:dyDescent="0.25">
      <c r="O11071"/>
      <c r="P11071" s="29"/>
      <c r="R11071"/>
    </row>
    <row r="11072" spans="15:18" x14ac:dyDescent="0.25">
      <c r="O11072"/>
      <c r="P11072" s="29"/>
      <c r="R11072"/>
    </row>
    <row r="11073" spans="15:18" x14ac:dyDescent="0.25">
      <c r="O11073"/>
      <c r="P11073" s="29"/>
      <c r="R11073"/>
    </row>
    <row r="11074" spans="15:18" x14ac:dyDescent="0.25">
      <c r="O11074"/>
      <c r="P11074" s="29"/>
      <c r="R11074"/>
    </row>
    <row r="11075" spans="15:18" x14ac:dyDescent="0.25">
      <c r="O11075"/>
      <c r="P11075" s="29"/>
      <c r="R11075"/>
    </row>
    <row r="11076" spans="15:18" x14ac:dyDescent="0.25">
      <c r="O11076"/>
      <c r="P11076" s="29"/>
      <c r="R11076"/>
    </row>
    <row r="11077" spans="15:18" x14ac:dyDescent="0.25">
      <c r="O11077"/>
      <c r="P11077" s="29"/>
      <c r="R11077"/>
    </row>
    <row r="11078" spans="15:18" x14ac:dyDescent="0.25">
      <c r="O11078"/>
      <c r="P11078" s="29"/>
      <c r="R11078"/>
    </row>
    <row r="11079" spans="15:18" x14ac:dyDescent="0.25">
      <c r="O11079"/>
      <c r="P11079" s="29"/>
      <c r="R11079"/>
    </row>
    <row r="11080" spans="15:18" x14ac:dyDescent="0.25">
      <c r="O11080"/>
      <c r="P11080" s="29"/>
      <c r="R11080"/>
    </row>
    <row r="11081" spans="15:18" x14ac:dyDescent="0.25">
      <c r="O11081"/>
      <c r="P11081" s="29"/>
      <c r="R11081"/>
    </row>
    <row r="11082" spans="15:18" x14ac:dyDescent="0.25">
      <c r="O11082"/>
      <c r="P11082" s="29"/>
      <c r="R11082"/>
    </row>
    <row r="11083" spans="15:18" x14ac:dyDescent="0.25">
      <c r="O11083"/>
      <c r="P11083" s="29"/>
      <c r="R11083"/>
    </row>
    <row r="11084" spans="15:18" x14ac:dyDescent="0.25">
      <c r="O11084"/>
      <c r="P11084" s="29"/>
      <c r="R11084"/>
    </row>
    <row r="11085" spans="15:18" x14ac:dyDescent="0.25">
      <c r="O11085"/>
      <c r="P11085" s="29"/>
      <c r="R11085"/>
    </row>
    <row r="11086" spans="15:18" x14ac:dyDescent="0.25">
      <c r="O11086"/>
      <c r="P11086" s="29"/>
      <c r="R11086"/>
    </row>
    <row r="11087" spans="15:18" x14ac:dyDescent="0.25">
      <c r="O11087"/>
      <c r="P11087" s="29"/>
      <c r="R11087"/>
    </row>
    <row r="11088" spans="15:18" x14ac:dyDescent="0.25">
      <c r="O11088"/>
      <c r="P11088" s="29"/>
      <c r="R11088"/>
    </row>
    <row r="11089" spans="15:18" x14ac:dyDescent="0.25">
      <c r="O11089"/>
      <c r="P11089" s="29"/>
      <c r="R11089"/>
    </row>
    <row r="11090" spans="15:18" x14ac:dyDescent="0.25">
      <c r="O11090"/>
      <c r="P11090" s="29"/>
      <c r="R11090"/>
    </row>
    <row r="11091" spans="15:18" x14ac:dyDescent="0.25">
      <c r="O11091"/>
      <c r="P11091" s="29"/>
      <c r="R11091"/>
    </row>
    <row r="11092" spans="15:18" x14ac:dyDescent="0.25">
      <c r="O11092"/>
      <c r="P11092" s="29"/>
      <c r="R11092"/>
    </row>
    <row r="11093" spans="15:18" x14ac:dyDescent="0.25">
      <c r="O11093"/>
      <c r="P11093" s="29"/>
      <c r="R11093"/>
    </row>
    <row r="11094" spans="15:18" x14ac:dyDescent="0.25">
      <c r="O11094"/>
      <c r="P11094" s="29"/>
      <c r="R11094"/>
    </row>
    <row r="11095" spans="15:18" x14ac:dyDescent="0.25">
      <c r="O11095"/>
      <c r="P11095" s="29"/>
      <c r="R11095"/>
    </row>
    <row r="11096" spans="15:18" x14ac:dyDescent="0.25">
      <c r="O11096"/>
      <c r="P11096" s="29"/>
      <c r="R11096"/>
    </row>
    <row r="11097" spans="15:18" x14ac:dyDescent="0.25">
      <c r="O11097"/>
      <c r="P11097" s="29"/>
      <c r="R11097"/>
    </row>
    <row r="11098" spans="15:18" x14ac:dyDescent="0.25">
      <c r="O11098"/>
      <c r="P11098" s="29"/>
      <c r="R11098"/>
    </row>
    <row r="11099" spans="15:18" x14ac:dyDescent="0.25">
      <c r="O11099"/>
      <c r="P11099" s="29"/>
      <c r="R11099"/>
    </row>
    <row r="11100" spans="15:18" x14ac:dyDescent="0.25">
      <c r="O11100"/>
      <c r="P11100" s="29"/>
      <c r="R11100"/>
    </row>
    <row r="11101" spans="15:18" x14ac:dyDescent="0.25">
      <c r="O11101"/>
      <c r="P11101" s="29"/>
      <c r="R11101"/>
    </row>
    <row r="11102" spans="15:18" x14ac:dyDescent="0.25">
      <c r="O11102"/>
      <c r="P11102" s="29"/>
      <c r="R11102"/>
    </row>
    <row r="11103" spans="15:18" x14ac:dyDescent="0.25">
      <c r="O11103"/>
      <c r="P11103" s="29"/>
      <c r="R11103"/>
    </row>
    <row r="11104" spans="15:18" x14ac:dyDescent="0.25">
      <c r="O11104"/>
      <c r="P11104" s="29"/>
      <c r="R11104"/>
    </row>
    <row r="11105" spans="15:18" x14ac:dyDescent="0.25">
      <c r="O11105"/>
      <c r="P11105" s="29"/>
      <c r="R11105"/>
    </row>
    <row r="11106" spans="15:18" x14ac:dyDescent="0.25">
      <c r="O11106"/>
      <c r="P11106" s="29"/>
      <c r="R11106"/>
    </row>
    <row r="11107" spans="15:18" x14ac:dyDescent="0.25">
      <c r="O11107"/>
      <c r="P11107" s="29"/>
      <c r="R11107"/>
    </row>
    <row r="11108" spans="15:18" x14ac:dyDescent="0.25">
      <c r="O11108"/>
      <c r="P11108" s="29"/>
      <c r="R11108"/>
    </row>
    <row r="11109" spans="15:18" x14ac:dyDescent="0.25">
      <c r="O11109"/>
      <c r="P11109" s="29"/>
      <c r="R11109"/>
    </row>
    <row r="11110" spans="15:18" x14ac:dyDescent="0.25">
      <c r="O11110"/>
      <c r="P11110" s="29"/>
      <c r="R11110"/>
    </row>
    <row r="11111" spans="15:18" x14ac:dyDescent="0.25">
      <c r="O11111"/>
      <c r="P11111" s="29"/>
      <c r="R11111"/>
    </row>
    <row r="11112" spans="15:18" x14ac:dyDescent="0.25">
      <c r="O11112"/>
      <c r="P11112" s="29"/>
      <c r="R11112"/>
    </row>
    <row r="11113" spans="15:18" x14ac:dyDescent="0.25">
      <c r="O11113"/>
      <c r="P11113" s="29"/>
      <c r="R11113"/>
    </row>
    <row r="11114" spans="15:18" x14ac:dyDescent="0.25">
      <c r="O11114"/>
      <c r="P11114" s="29"/>
      <c r="R11114"/>
    </row>
    <row r="11115" spans="15:18" x14ac:dyDescent="0.25">
      <c r="O11115"/>
      <c r="P11115" s="29"/>
      <c r="R11115"/>
    </row>
    <row r="11116" spans="15:18" x14ac:dyDescent="0.25">
      <c r="O11116"/>
      <c r="P11116" s="29"/>
      <c r="R11116"/>
    </row>
    <row r="11117" spans="15:18" x14ac:dyDescent="0.25">
      <c r="O11117"/>
      <c r="P11117" s="29"/>
      <c r="R11117"/>
    </row>
    <row r="11118" spans="15:18" x14ac:dyDescent="0.25">
      <c r="O11118"/>
      <c r="P11118" s="29"/>
      <c r="R11118"/>
    </row>
    <row r="11119" spans="15:18" x14ac:dyDescent="0.25">
      <c r="O11119"/>
      <c r="P11119" s="29"/>
      <c r="R11119"/>
    </row>
    <row r="11120" spans="15:18" x14ac:dyDescent="0.25">
      <c r="O11120"/>
      <c r="P11120" s="29"/>
      <c r="R11120"/>
    </row>
    <row r="11121" spans="15:18" x14ac:dyDescent="0.25">
      <c r="O11121"/>
      <c r="P11121" s="29"/>
      <c r="R11121"/>
    </row>
    <row r="11122" spans="15:18" x14ac:dyDescent="0.25">
      <c r="O11122"/>
      <c r="P11122" s="29"/>
      <c r="R11122"/>
    </row>
    <row r="11123" spans="15:18" x14ac:dyDescent="0.25">
      <c r="O11123"/>
      <c r="P11123" s="29"/>
      <c r="R11123"/>
    </row>
    <row r="11124" spans="15:18" x14ac:dyDescent="0.25">
      <c r="O11124"/>
      <c r="P11124" s="29"/>
      <c r="R11124"/>
    </row>
    <row r="11125" spans="15:18" x14ac:dyDescent="0.25">
      <c r="O11125"/>
      <c r="P11125" s="29"/>
      <c r="R11125"/>
    </row>
    <row r="11126" spans="15:18" x14ac:dyDescent="0.25">
      <c r="O11126"/>
      <c r="P11126" s="29"/>
      <c r="R11126"/>
    </row>
    <row r="11127" spans="15:18" x14ac:dyDescent="0.25">
      <c r="O11127"/>
      <c r="P11127" s="29"/>
      <c r="R11127"/>
    </row>
    <row r="11128" spans="15:18" x14ac:dyDescent="0.25">
      <c r="O11128"/>
      <c r="P11128" s="29"/>
      <c r="R11128"/>
    </row>
    <row r="11129" spans="15:18" x14ac:dyDescent="0.25">
      <c r="O11129"/>
      <c r="P11129" s="29"/>
      <c r="R11129"/>
    </row>
    <row r="11130" spans="15:18" x14ac:dyDescent="0.25">
      <c r="O11130"/>
      <c r="P11130" s="29"/>
      <c r="R11130"/>
    </row>
    <row r="11131" spans="15:18" x14ac:dyDescent="0.25">
      <c r="O11131"/>
      <c r="P11131" s="29"/>
      <c r="R11131"/>
    </row>
    <row r="11132" spans="15:18" x14ac:dyDescent="0.25">
      <c r="O11132"/>
      <c r="P11132" s="29"/>
      <c r="R11132"/>
    </row>
    <row r="11133" spans="15:18" x14ac:dyDescent="0.25">
      <c r="O11133"/>
      <c r="P11133" s="29"/>
      <c r="R11133"/>
    </row>
    <row r="11134" spans="15:18" x14ac:dyDescent="0.25">
      <c r="O11134"/>
      <c r="P11134" s="29"/>
      <c r="R11134"/>
    </row>
    <row r="11135" spans="15:18" x14ac:dyDescent="0.25">
      <c r="O11135"/>
      <c r="P11135" s="29"/>
      <c r="R11135"/>
    </row>
    <row r="11136" spans="15:18" x14ac:dyDescent="0.25">
      <c r="O11136"/>
      <c r="P11136" s="29"/>
      <c r="R11136"/>
    </row>
    <row r="11137" spans="15:18" x14ac:dyDescent="0.25">
      <c r="O11137"/>
      <c r="P11137" s="29"/>
      <c r="R11137"/>
    </row>
    <row r="11138" spans="15:18" x14ac:dyDescent="0.25">
      <c r="O11138"/>
      <c r="P11138" s="29"/>
      <c r="R11138"/>
    </row>
    <row r="11139" spans="15:18" x14ac:dyDescent="0.25">
      <c r="O11139"/>
      <c r="P11139" s="29"/>
      <c r="R11139"/>
    </row>
    <row r="11140" spans="15:18" x14ac:dyDescent="0.25">
      <c r="O11140"/>
      <c r="P11140" s="29"/>
      <c r="R11140"/>
    </row>
    <row r="11141" spans="15:18" x14ac:dyDescent="0.25">
      <c r="O11141"/>
      <c r="P11141" s="29"/>
      <c r="R11141"/>
    </row>
    <row r="11142" spans="15:18" x14ac:dyDescent="0.25">
      <c r="O11142"/>
      <c r="P11142" s="29"/>
      <c r="R11142"/>
    </row>
    <row r="11143" spans="15:18" x14ac:dyDescent="0.25">
      <c r="O11143"/>
      <c r="P11143" s="29"/>
      <c r="R11143"/>
    </row>
    <row r="11144" spans="15:18" x14ac:dyDescent="0.25">
      <c r="O11144"/>
      <c r="P11144" s="29"/>
      <c r="R11144"/>
    </row>
    <row r="11145" spans="15:18" x14ac:dyDescent="0.25">
      <c r="O11145"/>
      <c r="P11145" s="29"/>
      <c r="R11145"/>
    </row>
    <row r="11146" spans="15:18" x14ac:dyDescent="0.25">
      <c r="O11146"/>
      <c r="P11146" s="29"/>
      <c r="R11146"/>
    </row>
    <row r="11147" spans="15:18" x14ac:dyDescent="0.25">
      <c r="O11147"/>
      <c r="P11147" s="29"/>
      <c r="R11147"/>
    </row>
    <row r="11148" spans="15:18" x14ac:dyDescent="0.25">
      <c r="O11148"/>
      <c r="P11148" s="29"/>
      <c r="R11148"/>
    </row>
    <row r="11149" spans="15:18" x14ac:dyDescent="0.25">
      <c r="O11149"/>
      <c r="P11149" s="29"/>
      <c r="R11149"/>
    </row>
    <row r="11150" spans="15:18" x14ac:dyDescent="0.25">
      <c r="O11150"/>
      <c r="P11150" s="29"/>
      <c r="R11150"/>
    </row>
    <row r="11151" spans="15:18" x14ac:dyDescent="0.25">
      <c r="O11151"/>
      <c r="P11151" s="29"/>
      <c r="R11151"/>
    </row>
    <row r="11152" spans="15:18" x14ac:dyDescent="0.25">
      <c r="O11152"/>
      <c r="P11152" s="29"/>
      <c r="R11152"/>
    </row>
    <row r="11153" spans="15:18" x14ac:dyDescent="0.25">
      <c r="O11153"/>
      <c r="P11153" s="29"/>
      <c r="R11153"/>
    </row>
    <row r="11154" spans="15:18" x14ac:dyDescent="0.25">
      <c r="O11154"/>
      <c r="P11154" s="29"/>
      <c r="R11154"/>
    </row>
    <row r="11155" spans="15:18" x14ac:dyDescent="0.25">
      <c r="O11155"/>
      <c r="P11155" s="29"/>
      <c r="R11155"/>
    </row>
    <row r="11156" spans="15:18" x14ac:dyDescent="0.25">
      <c r="O11156"/>
      <c r="P11156" s="29"/>
      <c r="R11156"/>
    </row>
    <row r="11157" spans="15:18" x14ac:dyDescent="0.25">
      <c r="O11157"/>
      <c r="P11157" s="29"/>
      <c r="R11157"/>
    </row>
    <row r="11158" spans="15:18" x14ac:dyDescent="0.25">
      <c r="O11158"/>
      <c r="P11158" s="29"/>
      <c r="R11158"/>
    </row>
    <row r="11159" spans="15:18" x14ac:dyDescent="0.25">
      <c r="O11159"/>
      <c r="P11159" s="29"/>
      <c r="R11159"/>
    </row>
    <row r="11160" spans="15:18" x14ac:dyDescent="0.25">
      <c r="O11160"/>
      <c r="P11160" s="29"/>
      <c r="R11160"/>
    </row>
    <row r="11161" spans="15:18" x14ac:dyDescent="0.25">
      <c r="O11161"/>
      <c r="P11161" s="29"/>
      <c r="R11161"/>
    </row>
    <row r="11162" spans="15:18" x14ac:dyDescent="0.25">
      <c r="O11162"/>
      <c r="P11162" s="29"/>
      <c r="R11162"/>
    </row>
    <row r="11163" spans="15:18" x14ac:dyDescent="0.25">
      <c r="O11163"/>
      <c r="P11163" s="29"/>
      <c r="R11163"/>
    </row>
    <row r="11164" spans="15:18" x14ac:dyDescent="0.25">
      <c r="O11164"/>
      <c r="P11164" s="29"/>
      <c r="R11164"/>
    </row>
    <row r="11165" spans="15:18" x14ac:dyDescent="0.25">
      <c r="O11165"/>
      <c r="P11165" s="29"/>
      <c r="R11165"/>
    </row>
    <row r="11166" spans="15:18" x14ac:dyDescent="0.25">
      <c r="O11166"/>
      <c r="P11166" s="29"/>
      <c r="R11166"/>
    </row>
    <row r="11167" spans="15:18" x14ac:dyDescent="0.25">
      <c r="O11167"/>
      <c r="P11167" s="29"/>
      <c r="R11167"/>
    </row>
    <row r="11168" spans="15:18" x14ac:dyDescent="0.25">
      <c r="O11168"/>
      <c r="P11168" s="29"/>
      <c r="R11168"/>
    </row>
    <row r="11169" spans="15:18" x14ac:dyDescent="0.25">
      <c r="O11169"/>
      <c r="P11169" s="29"/>
      <c r="R11169"/>
    </row>
    <row r="11170" spans="15:18" x14ac:dyDescent="0.25">
      <c r="O11170"/>
      <c r="P11170" s="29"/>
      <c r="R11170"/>
    </row>
    <row r="11171" spans="15:18" x14ac:dyDescent="0.25">
      <c r="O11171"/>
      <c r="P11171" s="29"/>
      <c r="R11171"/>
    </row>
    <row r="11172" spans="15:18" x14ac:dyDescent="0.25">
      <c r="O11172"/>
      <c r="P11172" s="29"/>
      <c r="R11172"/>
    </row>
    <row r="11173" spans="15:18" x14ac:dyDescent="0.25">
      <c r="O11173"/>
      <c r="P11173" s="29"/>
      <c r="R11173"/>
    </row>
    <row r="11174" spans="15:18" x14ac:dyDescent="0.25">
      <c r="O11174"/>
      <c r="P11174" s="29"/>
      <c r="R11174"/>
    </row>
    <row r="11175" spans="15:18" x14ac:dyDescent="0.25">
      <c r="O11175"/>
      <c r="P11175" s="29"/>
      <c r="R11175"/>
    </row>
    <row r="11176" spans="15:18" x14ac:dyDescent="0.25">
      <c r="O11176"/>
      <c r="P11176" s="29"/>
      <c r="R11176"/>
    </row>
    <row r="11177" spans="15:18" x14ac:dyDescent="0.25">
      <c r="O11177"/>
      <c r="P11177" s="29"/>
      <c r="R11177"/>
    </row>
    <row r="11178" spans="15:18" x14ac:dyDescent="0.25">
      <c r="O11178"/>
      <c r="P11178" s="29"/>
      <c r="R11178"/>
    </row>
    <row r="11179" spans="15:18" x14ac:dyDescent="0.25">
      <c r="O11179"/>
      <c r="P11179" s="29"/>
      <c r="R11179"/>
    </row>
    <row r="11180" spans="15:18" x14ac:dyDescent="0.25">
      <c r="O11180"/>
      <c r="P11180" s="29"/>
      <c r="R11180"/>
    </row>
    <row r="11181" spans="15:18" x14ac:dyDescent="0.25">
      <c r="O11181"/>
      <c r="P11181" s="29"/>
      <c r="R11181"/>
    </row>
    <row r="11182" spans="15:18" x14ac:dyDescent="0.25">
      <c r="O11182"/>
      <c r="P11182" s="29"/>
      <c r="R11182"/>
    </row>
    <row r="11183" spans="15:18" x14ac:dyDescent="0.25">
      <c r="O11183"/>
      <c r="P11183" s="29"/>
      <c r="R11183"/>
    </row>
    <row r="11184" spans="15:18" x14ac:dyDescent="0.25">
      <c r="O11184"/>
      <c r="P11184" s="29"/>
      <c r="R11184"/>
    </row>
    <row r="11185" spans="15:18" x14ac:dyDescent="0.25">
      <c r="O11185"/>
      <c r="P11185" s="29"/>
      <c r="R11185"/>
    </row>
    <row r="11186" spans="15:18" x14ac:dyDescent="0.25">
      <c r="O11186"/>
      <c r="P11186" s="29"/>
      <c r="R11186"/>
    </row>
    <row r="11187" spans="15:18" x14ac:dyDescent="0.25">
      <c r="O11187"/>
      <c r="P11187" s="29"/>
      <c r="R11187"/>
    </row>
    <row r="11188" spans="15:18" x14ac:dyDescent="0.25">
      <c r="O11188"/>
      <c r="P11188" s="29"/>
      <c r="R11188"/>
    </row>
    <row r="11189" spans="15:18" x14ac:dyDescent="0.25">
      <c r="O11189"/>
      <c r="P11189" s="29"/>
      <c r="R11189"/>
    </row>
    <row r="11190" spans="15:18" x14ac:dyDescent="0.25">
      <c r="O11190"/>
      <c r="P11190" s="29"/>
      <c r="R11190"/>
    </row>
    <row r="11191" spans="15:18" x14ac:dyDescent="0.25">
      <c r="O11191"/>
      <c r="P11191" s="29"/>
      <c r="R11191"/>
    </row>
    <row r="11192" spans="15:18" x14ac:dyDescent="0.25">
      <c r="O11192"/>
      <c r="P11192" s="29"/>
      <c r="R11192"/>
    </row>
    <row r="11193" spans="15:18" x14ac:dyDescent="0.25">
      <c r="O11193"/>
      <c r="P11193" s="29"/>
      <c r="R11193"/>
    </row>
    <row r="11194" spans="15:18" x14ac:dyDescent="0.25">
      <c r="O11194"/>
      <c r="P11194" s="29"/>
      <c r="R11194"/>
    </row>
    <row r="11195" spans="15:18" x14ac:dyDescent="0.25">
      <c r="O11195"/>
      <c r="P11195" s="29"/>
      <c r="R11195"/>
    </row>
    <row r="11196" spans="15:18" x14ac:dyDescent="0.25">
      <c r="O11196"/>
      <c r="P11196" s="29"/>
      <c r="R11196"/>
    </row>
    <row r="11197" spans="15:18" x14ac:dyDescent="0.25">
      <c r="O11197"/>
      <c r="P11197" s="29"/>
      <c r="R11197"/>
    </row>
    <row r="11198" spans="15:18" x14ac:dyDescent="0.25">
      <c r="O11198"/>
      <c r="P11198" s="29"/>
      <c r="R11198"/>
    </row>
    <row r="11199" spans="15:18" x14ac:dyDescent="0.25">
      <c r="O11199"/>
      <c r="P11199" s="29"/>
      <c r="R11199"/>
    </row>
    <row r="11200" spans="15:18" x14ac:dyDescent="0.25">
      <c r="O11200"/>
      <c r="P11200" s="29"/>
      <c r="R11200"/>
    </row>
    <row r="11201" spans="15:18" x14ac:dyDescent="0.25">
      <c r="O11201"/>
      <c r="P11201" s="29"/>
      <c r="R11201"/>
    </row>
    <row r="11202" spans="15:18" x14ac:dyDescent="0.25">
      <c r="O11202"/>
      <c r="P11202" s="29"/>
      <c r="R11202"/>
    </row>
    <row r="11203" spans="15:18" x14ac:dyDescent="0.25">
      <c r="O11203"/>
      <c r="P11203" s="29"/>
      <c r="R11203"/>
    </row>
    <row r="11204" spans="15:18" x14ac:dyDescent="0.25">
      <c r="O11204"/>
      <c r="P11204" s="29"/>
      <c r="R11204"/>
    </row>
    <row r="11205" spans="15:18" x14ac:dyDescent="0.25">
      <c r="O11205"/>
      <c r="P11205" s="29"/>
      <c r="R11205"/>
    </row>
    <row r="11206" spans="15:18" x14ac:dyDescent="0.25">
      <c r="O11206"/>
      <c r="P11206" s="29"/>
      <c r="R11206"/>
    </row>
    <row r="11207" spans="15:18" x14ac:dyDescent="0.25">
      <c r="O11207"/>
      <c r="P11207" s="29"/>
      <c r="R11207"/>
    </row>
    <row r="11208" spans="15:18" x14ac:dyDescent="0.25">
      <c r="O11208"/>
      <c r="P11208" s="29"/>
      <c r="R11208"/>
    </row>
    <row r="11209" spans="15:18" x14ac:dyDescent="0.25">
      <c r="O11209"/>
      <c r="P11209" s="29"/>
      <c r="R11209"/>
    </row>
    <row r="11210" spans="15:18" x14ac:dyDescent="0.25">
      <c r="O11210"/>
      <c r="P11210" s="29"/>
      <c r="R11210"/>
    </row>
    <row r="11211" spans="15:18" x14ac:dyDescent="0.25">
      <c r="O11211"/>
      <c r="P11211" s="29"/>
      <c r="R11211"/>
    </row>
    <row r="11212" spans="15:18" x14ac:dyDescent="0.25">
      <c r="O11212"/>
      <c r="P11212" s="29"/>
      <c r="R11212"/>
    </row>
    <row r="11213" spans="15:18" x14ac:dyDescent="0.25">
      <c r="O11213"/>
      <c r="P11213" s="29"/>
      <c r="R11213"/>
    </row>
    <row r="11214" spans="15:18" x14ac:dyDescent="0.25">
      <c r="O11214"/>
      <c r="P11214" s="29"/>
      <c r="R11214"/>
    </row>
    <row r="11215" spans="15:18" x14ac:dyDescent="0.25">
      <c r="O11215"/>
      <c r="P11215" s="29"/>
      <c r="R11215"/>
    </row>
    <row r="11216" spans="15:18" x14ac:dyDescent="0.25">
      <c r="O11216"/>
      <c r="P11216" s="29"/>
      <c r="R11216"/>
    </row>
    <row r="11217" spans="15:18" x14ac:dyDescent="0.25">
      <c r="O11217"/>
      <c r="P11217" s="29"/>
      <c r="R11217"/>
    </row>
    <row r="11218" spans="15:18" x14ac:dyDescent="0.25">
      <c r="O11218"/>
      <c r="P11218" s="29"/>
      <c r="R11218"/>
    </row>
    <row r="11219" spans="15:18" x14ac:dyDescent="0.25">
      <c r="O11219"/>
      <c r="P11219" s="29"/>
      <c r="R11219"/>
    </row>
    <row r="11220" spans="15:18" x14ac:dyDescent="0.25">
      <c r="O11220"/>
      <c r="P11220" s="29"/>
      <c r="R11220"/>
    </row>
    <row r="11221" spans="15:18" x14ac:dyDescent="0.25">
      <c r="O11221"/>
      <c r="P11221" s="29"/>
      <c r="R11221"/>
    </row>
    <row r="11222" spans="15:18" x14ac:dyDescent="0.25">
      <c r="O11222"/>
      <c r="P11222" s="29"/>
      <c r="R11222"/>
    </row>
    <row r="11223" spans="15:18" x14ac:dyDescent="0.25">
      <c r="O11223"/>
      <c r="P11223" s="29"/>
      <c r="R11223"/>
    </row>
    <row r="11224" spans="15:18" x14ac:dyDescent="0.25">
      <c r="O11224"/>
      <c r="P11224" s="29"/>
      <c r="R11224"/>
    </row>
    <row r="11225" spans="15:18" x14ac:dyDescent="0.25">
      <c r="O11225"/>
      <c r="P11225" s="29"/>
      <c r="R11225"/>
    </row>
    <row r="11226" spans="15:18" x14ac:dyDescent="0.25">
      <c r="O11226"/>
      <c r="P11226" s="29"/>
      <c r="R11226"/>
    </row>
    <row r="11227" spans="15:18" x14ac:dyDescent="0.25">
      <c r="O11227"/>
      <c r="P11227" s="29"/>
      <c r="R11227"/>
    </row>
    <row r="11228" spans="15:18" x14ac:dyDescent="0.25">
      <c r="O11228"/>
      <c r="P11228" s="29"/>
      <c r="R11228"/>
    </row>
    <row r="11229" spans="15:18" x14ac:dyDescent="0.25">
      <c r="O11229"/>
      <c r="P11229" s="29"/>
      <c r="R11229"/>
    </row>
    <row r="11230" spans="15:18" x14ac:dyDescent="0.25">
      <c r="O11230"/>
      <c r="P11230" s="29"/>
      <c r="R11230"/>
    </row>
    <row r="11231" spans="15:18" x14ac:dyDescent="0.25">
      <c r="O11231"/>
      <c r="P11231" s="29"/>
      <c r="R11231"/>
    </row>
    <row r="11232" spans="15:18" x14ac:dyDescent="0.25">
      <c r="O11232"/>
      <c r="P11232" s="29"/>
      <c r="R11232"/>
    </row>
    <row r="11233" spans="15:18" x14ac:dyDescent="0.25">
      <c r="O11233"/>
      <c r="P11233" s="29"/>
      <c r="R11233"/>
    </row>
    <row r="11234" spans="15:18" x14ac:dyDescent="0.25">
      <c r="O11234"/>
      <c r="P11234" s="29"/>
      <c r="R11234"/>
    </row>
    <row r="11235" spans="15:18" x14ac:dyDescent="0.25">
      <c r="O11235"/>
      <c r="P11235" s="29"/>
      <c r="R11235"/>
    </row>
    <row r="11236" spans="15:18" x14ac:dyDescent="0.25">
      <c r="O11236"/>
      <c r="P11236" s="29"/>
      <c r="R11236"/>
    </row>
    <row r="11237" spans="15:18" x14ac:dyDescent="0.25">
      <c r="O11237"/>
      <c r="P11237" s="29"/>
      <c r="R11237"/>
    </row>
    <row r="11238" spans="15:18" x14ac:dyDescent="0.25">
      <c r="O11238"/>
      <c r="P11238" s="29"/>
      <c r="R11238"/>
    </row>
    <row r="11239" spans="15:18" x14ac:dyDescent="0.25">
      <c r="O11239"/>
      <c r="P11239" s="29"/>
      <c r="R11239"/>
    </row>
    <row r="11240" spans="15:18" x14ac:dyDescent="0.25">
      <c r="O11240"/>
      <c r="P11240" s="29"/>
      <c r="R11240"/>
    </row>
    <row r="11241" spans="15:18" x14ac:dyDescent="0.25">
      <c r="O11241"/>
      <c r="P11241" s="29"/>
      <c r="R11241"/>
    </row>
    <row r="11242" spans="15:18" x14ac:dyDescent="0.25">
      <c r="O11242"/>
      <c r="P11242" s="29"/>
      <c r="R11242"/>
    </row>
    <row r="11243" spans="15:18" x14ac:dyDescent="0.25">
      <c r="O11243"/>
      <c r="P11243" s="29"/>
      <c r="R11243"/>
    </row>
    <row r="11244" spans="15:18" x14ac:dyDescent="0.25">
      <c r="O11244"/>
      <c r="P11244" s="29"/>
      <c r="R11244"/>
    </row>
    <row r="11245" spans="15:18" x14ac:dyDescent="0.25">
      <c r="O11245"/>
      <c r="P11245" s="29"/>
      <c r="R11245"/>
    </row>
    <row r="11246" spans="15:18" x14ac:dyDescent="0.25">
      <c r="O11246"/>
      <c r="P11246" s="29"/>
      <c r="R11246"/>
    </row>
    <row r="11247" spans="15:18" x14ac:dyDescent="0.25">
      <c r="O11247"/>
      <c r="P11247" s="29"/>
      <c r="R11247"/>
    </row>
    <row r="11248" spans="15:18" x14ac:dyDescent="0.25">
      <c r="O11248"/>
      <c r="P11248" s="29"/>
      <c r="R11248"/>
    </row>
    <row r="11249" spans="15:18" x14ac:dyDescent="0.25">
      <c r="O11249"/>
      <c r="P11249" s="29"/>
      <c r="R11249"/>
    </row>
    <row r="11250" spans="15:18" x14ac:dyDescent="0.25">
      <c r="O11250"/>
      <c r="P11250" s="29"/>
      <c r="R11250"/>
    </row>
    <row r="11251" spans="15:18" x14ac:dyDescent="0.25">
      <c r="O11251"/>
      <c r="P11251" s="29"/>
      <c r="R11251"/>
    </row>
    <row r="11252" spans="15:18" x14ac:dyDescent="0.25">
      <c r="O11252"/>
      <c r="P11252" s="29"/>
      <c r="R11252"/>
    </row>
    <row r="11253" spans="15:18" x14ac:dyDescent="0.25">
      <c r="O11253"/>
      <c r="P11253" s="29"/>
      <c r="R11253"/>
    </row>
    <row r="11254" spans="15:18" x14ac:dyDescent="0.25">
      <c r="O11254"/>
      <c r="P11254" s="29"/>
      <c r="R11254"/>
    </row>
    <row r="11255" spans="15:18" x14ac:dyDescent="0.25">
      <c r="O11255"/>
      <c r="P11255" s="29"/>
      <c r="R11255"/>
    </row>
    <row r="11256" spans="15:18" x14ac:dyDescent="0.25">
      <c r="O11256"/>
      <c r="P11256" s="29"/>
      <c r="R11256"/>
    </row>
    <row r="11257" spans="15:18" x14ac:dyDescent="0.25">
      <c r="O11257"/>
      <c r="P11257" s="29"/>
      <c r="R11257"/>
    </row>
    <row r="11258" spans="15:18" x14ac:dyDescent="0.25">
      <c r="O11258"/>
      <c r="P11258" s="29"/>
      <c r="R11258"/>
    </row>
    <row r="11259" spans="15:18" x14ac:dyDescent="0.25">
      <c r="O11259"/>
      <c r="P11259" s="29"/>
      <c r="R11259"/>
    </row>
    <row r="11260" spans="15:18" x14ac:dyDescent="0.25">
      <c r="O11260"/>
      <c r="P11260" s="29"/>
      <c r="R11260"/>
    </row>
    <row r="11261" spans="15:18" x14ac:dyDescent="0.25">
      <c r="O11261"/>
      <c r="P11261" s="29"/>
      <c r="R11261"/>
    </row>
    <row r="11262" spans="15:18" x14ac:dyDescent="0.25">
      <c r="O11262"/>
      <c r="P11262" s="29"/>
      <c r="R11262"/>
    </row>
    <row r="11263" spans="15:18" x14ac:dyDescent="0.25">
      <c r="O11263"/>
      <c r="P11263" s="29"/>
      <c r="R11263"/>
    </row>
    <row r="11264" spans="15:18" x14ac:dyDescent="0.25">
      <c r="O11264"/>
      <c r="P11264" s="29"/>
      <c r="R11264"/>
    </row>
    <row r="11265" spans="15:18" x14ac:dyDescent="0.25">
      <c r="O11265"/>
      <c r="P11265" s="29"/>
      <c r="R11265"/>
    </row>
    <row r="11266" spans="15:18" x14ac:dyDescent="0.25">
      <c r="O11266"/>
      <c r="P11266" s="29"/>
      <c r="R11266"/>
    </row>
    <row r="11267" spans="15:18" x14ac:dyDescent="0.25">
      <c r="O11267"/>
      <c r="P11267" s="29"/>
      <c r="R11267"/>
    </row>
    <row r="11268" spans="15:18" x14ac:dyDescent="0.25">
      <c r="O11268"/>
      <c r="P11268" s="29"/>
      <c r="R11268"/>
    </row>
    <row r="11269" spans="15:18" x14ac:dyDescent="0.25">
      <c r="O11269"/>
      <c r="P11269" s="29"/>
      <c r="R11269"/>
    </row>
    <row r="11270" spans="15:18" x14ac:dyDescent="0.25">
      <c r="O11270"/>
      <c r="P11270" s="29"/>
      <c r="R11270"/>
    </row>
    <row r="11271" spans="15:18" x14ac:dyDescent="0.25">
      <c r="O11271"/>
      <c r="P11271" s="29"/>
      <c r="R11271"/>
    </row>
    <row r="11272" spans="15:18" x14ac:dyDescent="0.25">
      <c r="O11272"/>
      <c r="P11272" s="29"/>
      <c r="R11272"/>
    </row>
    <row r="11273" spans="15:18" x14ac:dyDescent="0.25">
      <c r="O11273"/>
      <c r="P11273" s="29"/>
      <c r="R11273"/>
    </row>
    <row r="11274" spans="15:18" x14ac:dyDescent="0.25">
      <c r="O11274"/>
      <c r="P11274" s="29"/>
      <c r="R11274"/>
    </row>
    <row r="11275" spans="15:18" x14ac:dyDescent="0.25">
      <c r="O11275"/>
      <c r="P11275" s="29"/>
      <c r="R11275"/>
    </row>
    <row r="11276" spans="15:18" x14ac:dyDescent="0.25">
      <c r="O11276"/>
      <c r="P11276" s="29"/>
      <c r="R11276"/>
    </row>
    <row r="11277" spans="15:18" x14ac:dyDescent="0.25">
      <c r="O11277"/>
      <c r="P11277" s="29"/>
      <c r="R11277"/>
    </row>
    <row r="11278" spans="15:18" x14ac:dyDescent="0.25">
      <c r="O11278"/>
      <c r="P11278" s="29"/>
      <c r="R11278"/>
    </row>
    <row r="11279" spans="15:18" x14ac:dyDescent="0.25">
      <c r="O11279"/>
      <c r="P11279" s="29"/>
      <c r="R11279"/>
    </row>
    <row r="11280" spans="15:18" x14ac:dyDescent="0.25">
      <c r="O11280"/>
      <c r="P11280" s="29"/>
      <c r="R11280"/>
    </row>
    <row r="11281" spans="15:18" x14ac:dyDescent="0.25">
      <c r="O11281"/>
      <c r="P11281" s="29"/>
      <c r="R11281"/>
    </row>
    <row r="11282" spans="15:18" x14ac:dyDescent="0.25">
      <c r="O11282"/>
      <c r="P11282" s="29"/>
      <c r="R11282"/>
    </row>
    <row r="11283" spans="15:18" x14ac:dyDescent="0.25">
      <c r="O11283"/>
      <c r="P11283" s="29"/>
      <c r="R11283"/>
    </row>
    <row r="11284" spans="15:18" x14ac:dyDescent="0.25">
      <c r="O11284"/>
      <c r="P11284" s="29"/>
      <c r="R11284"/>
    </row>
    <row r="11285" spans="15:18" x14ac:dyDescent="0.25">
      <c r="O11285"/>
      <c r="P11285" s="29"/>
      <c r="R11285"/>
    </row>
    <row r="11286" spans="15:18" x14ac:dyDescent="0.25">
      <c r="O11286"/>
      <c r="P11286" s="29"/>
      <c r="R11286"/>
    </row>
    <row r="11287" spans="15:18" x14ac:dyDescent="0.25">
      <c r="O11287"/>
      <c r="P11287" s="29"/>
      <c r="R11287"/>
    </row>
    <row r="11288" spans="15:18" x14ac:dyDescent="0.25">
      <c r="O11288"/>
      <c r="P11288" s="29"/>
      <c r="R11288"/>
    </row>
    <row r="11289" spans="15:18" x14ac:dyDescent="0.25">
      <c r="O11289"/>
      <c r="P11289" s="29"/>
      <c r="R11289"/>
    </row>
    <row r="11290" spans="15:18" x14ac:dyDescent="0.25">
      <c r="O11290"/>
      <c r="P11290" s="29"/>
      <c r="R11290"/>
    </row>
    <row r="11291" spans="15:18" x14ac:dyDescent="0.25">
      <c r="O11291"/>
      <c r="P11291" s="29"/>
      <c r="R11291"/>
    </row>
    <row r="11292" spans="15:18" x14ac:dyDescent="0.25">
      <c r="O11292"/>
      <c r="P11292" s="29"/>
      <c r="R11292"/>
    </row>
    <row r="11293" spans="15:18" x14ac:dyDescent="0.25">
      <c r="O11293"/>
      <c r="P11293" s="29"/>
      <c r="R11293"/>
    </row>
    <row r="11294" spans="15:18" x14ac:dyDescent="0.25">
      <c r="O11294"/>
      <c r="P11294" s="29"/>
      <c r="R11294"/>
    </row>
    <row r="11295" spans="15:18" x14ac:dyDescent="0.25">
      <c r="O11295"/>
      <c r="P11295" s="29"/>
      <c r="R11295"/>
    </row>
    <row r="11296" spans="15:18" x14ac:dyDescent="0.25">
      <c r="O11296"/>
      <c r="P11296" s="29"/>
      <c r="R11296"/>
    </row>
    <row r="11297" spans="15:18" x14ac:dyDescent="0.25">
      <c r="O11297"/>
      <c r="P11297" s="29"/>
      <c r="R11297"/>
    </row>
    <row r="11298" spans="15:18" x14ac:dyDescent="0.25">
      <c r="O11298"/>
      <c r="P11298" s="29"/>
      <c r="R11298"/>
    </row>
    <row r="11299" spans="15:18" x14ac:dyDescent="0.25">
      <c r="O11299"/>
      <c r="P11299" s="29"/>
      <c r="R11299"/>
    </row>
    <row r="11300" spans="15:18" x14ac:dyDescent="0.25">
      <c r="O11300"/>
      <c r="P11300" s="29"/>
      <c r="R11300"/>
    </row>
    <row r="11301" spans="15:18" x14ac:dyDescent="0.25">
      <c r="O11301"/>
      <c r="P11301" s="29"/>
      <c r="R11301"/>
    </row>
    <row r="11302" spans="15:18" x14ac:dyDescent="0.25">
      <c r="O11302"/>
      <c r="P11302" s="29"/>
      <c r="R11302"/>
    </row>
    <row r="11303" spans="15:18" x14ac:dyDescent="0.25">
      <c r="O11303"/>
      <c r="P11303" s="29"/>
      <c r="R11303"/>
    </row>
    <row r="11304" spans="15:18" x14ac:dyDescent="0.25">
      <c r="O11304"/>
      <c r="P11304" s="29"/>
      <c r="R11304"/>
    </row>
    <row r="11305" spans="15:18" x14ac:dyDescent="0.25">
      <c r="O11305"/>
      <c r="P11305" s="29"/>
      <c r="R11305"/>
    </row>
    <row r="11306" spans="15:18" x14ac:dyDescent="0.25">
      <c r="O11306"/>
      <c r="P11306" s="29"/>
      <c r="R11306"/>
    </row>
    <row r="11307" spans="15:18" x14ac:dyDescent="0.25">
      <c r="O11307"/>
      <c r="P11307" s="29"/>
      <c r="R11307"/>
    </row>
    <row r="11308" spans="15:18" x14ac:dyDescent="0.25">
      <c r="O11308"/>
      <c r="P11308" s="29"/>
      <c r="R11308"/>
    </row>
    <row r="11309" spans="15:18" x14ac:dyDescent="0.25">
      <c r="O11309"/>
      <c r="P11309" s="29"/>
      <c r="R11309"/>
    </row>
    <row r="11310" spans="15:18" x14ac:dyDescent="0.25">
      <c r="O11310"/>
      <c r="P11310" s="29"/>
      <c r="R11310"/>
    </row>
    <row r="11311" spans="15:18" x14ac:dyDescent="0.25">
      <c r="O11311"/>
      <c r="P11311" s="29"/>
      <c r="R11311"/>
    </row>
    <row r="11312" spans="15:18" x14ac:dyDescent="0.25">
      <c r="O11312"/>
      <c r="P11312" s="29"/>
      <c r="R11312"/>
    </row>
    <row r="11313" spans="15:18" x14ac:dyDescent="0.25">
      <c r="O11313"/>
      <c r="P11313" s="29"/>
      <c r="R11313"/>
    </row>
    <row r="11314" spans="15:18" x14ac:dyDescent="0.25">
      <c r="O11314"/>
      <c r="P11314" s="29"/>
      <c r="R11314"/>
    </row>
    <row r="11315" spans="15:18" x14ac:dyDescent="0.25">
      <c r="O11315"/>
      <c r="P11315" s="29"/>
      <c r="R11315"/>
    </row>
    <row r="11316" spans="15:18" x14ac:dyDescent="0.25">
      <c r="O11316"/>
      <c r="P11316" s="29"/>
      <c r="R11316"/>
    </row>
    <row r="11317" spans="15:18" x14ac:dyDescent="0.25">
      <c r="O11317"/>
      <c r="P11317" s="29"/>
      <c r="R11317"/>
    </row>
    <row r="11318" spans="15:18" x14ac:dyDescent="0.25">
      <c r="O11318"/>
      <c r="P11318" s="29"/>
      <c r="R11318"/>
    </row>
    <row r="11319" spans="15:18" x14ac:dyDescent="0.25">
      <c r="O11319"/>
      <c r="P11319" s="29"/>
      <c r="R11319"/>
    </row>
    <row r="11320" spans="15:18" x14ac:dyDescent="0.25">
      <c r="O11320"/>
      <c r="P11320" s="29"/>
      <c r="R11320"/>
    </row>
    <row r="11321" spans="15:18" x14ac:dyDescent="0.25">
      <c r="O11321"/>
      <c r="P11321" s="29"/>
      <c r="R11321"/>
    </row>
    <row r="11322" spans="15:18" x14ac:dyDescent="0.25">
      <c r="O11322"/>
      <c r="P11322" s="29"/>
      <c r="R11322"/>
    </row>
    <row r="11323" spans="15:18" x14ac:dyDescent="0.25">
      <c r="O11323"/>
      <c r="P11323" s="29"/>
      <c r="R11323"/>
    </row>
    <row r="11324" spans="15:18" x14ac:dyDescent="0.25">
      <c r="O11324"/>
      <c r="P11324" s="29"/>
      <c r="R11324"/>
    </row>
    <row r="11325" spans="15:18" x14ac:dyDescent="0.25">
      <c r="O11325"/>
      <c r="P11325" s="29"/>
      <c r="R11325"/>
    </row>
    <row r="11326" spans="15:18" x14ac:dyDescent="0.25">
      <c r="O11326"/>
      <c r="P11326" s="29"/>
      <c r="R11326"/>
    </row>
    <row r="11327" spans="15:18" x14ac:dyDescent="0.25">
      <c r="O11327"/>
      <c r="P11327" s="29"/>
      <c r="R11327"/>
    </row>
    <row r="11328" spans="15:18" x14ac:dyDescent="0.25">
      <c r="O11328"/>
      <c r="P11328" s="29"/>
      <c r="R11328"/>
    </row>
    <row r="11329" spans="15:18" x14ac:dyDescent="0.25">
      <c r="O11329"/>
      <c r="P11329" s="29"/>
      <c r="R11329"/>
    </row>
    <row r="11330" spans="15:18" x14ac:dyDescent="0.25">
      <c r="O11330"/>
      <c r="P11330" s="29"/>
      <c r="R11330"/>
    </row>
    <row r="11331" spans="15:18" x14ac:dyDescent="0.25">
      <c r="O11331"/>
      <c r="P11331" s="29"/>
      <c r="R11331"/>
    </row>
    <row r="11332" spans="15:18" x14ac:dyDescent="0.25">
      <c r="O11332"/>
      <c r="P11332" s="29"/>
      <c r="R11332"/>
    </row>
    <row r="11333" spans="15:18" x14ac:dyDescent="0.25">
      <c r="O11333"/>
      <c r="P11333" s="29"/>
      <c r="R11333"/>
    </row>
    <row r="11334" spans="15:18" x14ac:dyDescent="0.25">
      <c r="O11334"/>
      <c r="P11334" s="29"/>
      <c r="R11334"/>
    </row>
    <row r="11335" spans="15:18" x14ac:dyDescent="0.25">
      <c r="O11335"/>
      <c r="P11335" s="29"/>
      <c r="R11335"/>
    </row>
    <row r="11336" spans="15:18" x14ac:dyDescent="0.25">
      <c r="O11336"/>
      <c r="P11336" s="29"/>
      <c r="R11336"/>
    </row>
    <row r="11337" spans="15:18" x14ac:dyDescent="0.25">
      <c r="O11337"/>
      <c r="P11337" s="29"/>
      <c r="R11337"/>
    </row>
    <row r="11338" spans="15:18" x14ac:dyDescent="0.25">
      <c r="O11338"/>
      <c r="P11338" s="29"/>
      <c r="R11338"/>
    </row>
    <row r="11339" spans="15:18" x14ac:dyDescent="0.25">
      <c r="O11339"/>
      <c r="P11339" s="29"/>
      <c r="R11339"/>
    </row>
    <row r="11340" spans="15:18" x14ac:dyDescent="0.25">
      <c r="O11340"/>
      <c r="P11340" s="29"/>
      <c r="R11340"/>
    </row>
    <row r="11341" spans="15:18" x14ac:dyDescent="0.25">
      <c r="O11341"/>
      <c r="P11341" s="29"/>
      <c r="R11341"/>
    </row>
    <row r="11342" spans="15:18" x14ac:dyDescent="0.25">
      <c r="O11342"/>
      <c r="P11342" s="29"/>
      <c r="R11342"/>
    </row>
    <row r="11343" spans="15:18" x14ac:dyDescent="0.25">
      <c r="O11343"/>
      <c r="P11343" s="29"/>
      <c r="R11343"/>
    </row>
    <row r="11344" spans="15:18" x14ac:dyDescent="0.25">
      <c r="O11344"/>
      <c r="P11344" s="29"/>
      <c r="R11344"/>
    </row>
    <row r="11345" spans="15:18" x14ac:dyDescent="0.25">
      <c r="O11345"/>
      <c r="P11345" s="29"/>
      <c r="R11345"/>
    </row>
    <row r="11346" spans="15:18" x14ac:dyDescent="0.25">
      <c r="O11346"/>
      <c r="P11346" s="29"/>
      <c r="R11346"/>
    </row>
    <row r="11347" spans="15:18" x14ac:dyDescent="0.25">
      <c r="O11347"/>
      <c r="P11347" s="29"/>
      <c r="R11347"/>
    </row>
    <row r="11348" spans="15:18" x14ac:dyDescent="0.25">
      <c r="O11348"/>
      <c r="P11348" s="29"/>
      <c r="R11348"/>
    </row>
    <row r="11349" spans="15:18" x14ac:dyDescent="0.25">
      <c r="O11349"/>
      <c r="P11349" s="29"/>
      <c r="R11349"/>
    </row>
    <row r="11350" spans="15:18" x14ac:dyDescent="0.25">
      <c r="O11350"/>
      <c r="P11350" s="29"/>
      <c r="R11350"/>
    </row>
    <row r="11351" spans="15:18" x14ac:dyDescent="0.25">
      <c r="O11351"/>
      <c r="P11351" s="29"/>
      <c r="R11351"/>
    </row>
    <row r="11352" spans="15:18" x14ac:dyDescent="0.25">
      <c r="O11352"/>
      <c r="P11352" s="29"/>
      <c r="R11352"/>
    </row>
    <row r="11353" spans="15:18" x14ac:dyDescent="0.25">
      <c r="O11353"/>
      <c r="P11353" s="29"/>
      <c r="R11353"/>
    </row>
    <row r="11354" spans="15:18" x14ac:dyDescent="0.25">
      <c r="O11354"/>
      <c r="P11354" s="29"/>
      <c r="R11354"/>
    </row>
    <row r="11355" spans="15:18" x14ac:dyDescent="0.25">
      <c r="O11355"/>
      <c r="P11355" s="29"/>
      <c r="R11355"/>
    </row>
    <row r="11356" spans="15:18" x14ac:dyDescent="0.25">
      <c r="O11356"/>
      <c r="P11356" s="29"/>
      <c r="R11356"/>
    </row>
    <row r="11357" spans="15:18" x14ac:dyDescent="0.25">
      <c r="O11357"/>
      <c r="P11357" s="29"/>
      <c r="R11357"/>
    </row>
    <row r="11358" spans="15:18" x14ac:dyDescent="0.25">
      <c r="O11358"/>
      <c r="P11358" s="29"/>
      <c r="R11358"/>
    </row>
    <row r="11359" spans="15:18" x14ac:dyDescent="0.25">
      <c r="O11359"/>
      <c r="P11359" s="29"/>
      <c r="R11359"/>
    </row>
    <row r="11360" spans="15:18" x14ac:dyDescent="0.25">
      <c r="O11360"/>
      <c r="P11360" s="29"/>
      <c r="R11360"/>
    </row>
    <row r="11361" spans="15:18" x14ac:dyDescent="0.25">
      <c r="O11361"/>
      <c r="P11361" s="29"/>
      <c r="R11361"/>
    </row>
    <row r="11362" spans="15:18" x14ac:dyDescent="0.25">
      <c r="O11362"/>
      <c r="P11362" s="29"/>
      <c r="R11362"/>
    </row>
    <row r="11363" spans="15:18" x14ac:dyDescent="0.25">
      <c r="O11363"/>
      <c r="P11363" s="29"/>
      <c r="R11363"/>
    </row>
    <row r="11364" spans="15:18" x14ac:dyDescent="0.25">
      <c r="O11364"/>
      <c r="P11364" s="29"/>
      <c r="R11364"/>
    </row>
    <row r="11365" spans="15:18" x14ac:dyDescent="0.25">
      <c r="O11365"/>
      <c r="P11365" s="29"/>
      <c r="R11365"/>
    </row>
    <row r="11366" spans="15:18" x14ac:dyDescent="0.25">
      <c r="O11366"/>
      <c r="P11366" s="29"/>
      <c r="R11366"/>
    </row>
    <row r="11367" spans="15:18" x14ac:dyDescent="0.25">
      <c r="O11367"/>
      <c r="P11367" s="29"/>
      <c r="R11367"/>
    </row>
    <row r="11368" spans="15:18" x14ac:dyDescent="0.25">
      <c r="O11368"/>
      <c r="P11368" s="29"/>
      <c r="R11368"/>
    </row>
    <row r="11369" spans="15:18" x14ac:dyDescent="0.25">
      <c r="O11369"/>
      <c r="P11369" s="29"/>
      <c r="R11369"/>
    </row>
    <row r="11370" spans="15:18" x14ac:dyDescent="0.25">
      <c r="O11370"/>
      <c r="P11370" s="29"/>
      <c r="R11370"/>
    </row>
    <row r="11371" spans="15:18" x14ac:dyDescent="0.25">
      <c r="O11371"/>
      <c r="P11371" s="29"/>
      <c r="R11371"/>
    </row>
    <row r="11372" spans="15:18" x14ac:dyDescent="0.25">
      <c r="O11372"/>
      <c r="P11372" s="29"/>
      <c r="R11372"/>
    </row>
    <row r="11373" spans="15:18" x14ac:dyDescent="0.25">
      <c r="O11373"/>
      <c r="P11373" s="29"/>
      <c r="R11373"/>
    </row>
    <row r="11374" spans="15:18" x14ac:dyDescent="0.25">
      <c r="O11374"/>
      <c r="P11374" s="29"/>
      <c r="R11374"/>
    </row>
    <row r="11375" spans="15:18" x14ac:dyDescent="0.25">
      <c r="O11375"/>
      <c r="P11375" s="29"/>
      <c r="R11375"/>
    </row>
    <row r="11376" spans="15:18" x14ac:dyDescent="0.25">
      <c r="O11376"/>
      <c r="P11376" s="29"/>
      <c r="R11376"/>
    </row>
    <row r="11377" spans="15:18" x14ac:dyDescent="0.25">
      <c r="O11377"/>
      <c r="P11377" s="29"/>
      <c r="R11377"/>
    </row>
    <row r="11378" spans="15:18" x14ac:dyDescent="0.25">
      <c r="O11378"/>
      <c r="P11378" s="29"/>
      <c r="R11378"/>
    </row>
    <row r="11379" spans="15:18" x14ac:dyDescent="0.25">
      <c r="O11379"/>
      <c r="P11379" s="29"/>
      <c r="R11379"/>
    </row>
    <row r="11380" spans="15:18" x14ac:dyDescent="0.25">
      <c r="O11380"/>
      <c r="P11380" s="29"/>
      <c r="R11380"/>
    </row>
    <row r="11381" spans="15:18" x14ac:dyDescent="0.25">
      <c r="O11381"/>
      <c r="P11381" s="29"/>
      <c r="R11381"/>
    </row>
    <row r="11382" spans="15:18" x14ac:dyDescent="0.25">
      <c r="O11382"/>
      <c r="P11382" s="29"/>
      <c r="R11382"/>
    </row>
    <row r="11383" spans="15:18" x14ac:dyDescent="0.25">
      <c r="O11383"/>
      <c r="P11383" s="29"/>
      <c r="R11383"/>
    </row>
    <row r="11384" spans="15:18" x14ac:dyDescent="0.25">
      <c r="O11384"/>
      <c r="P11384" s="29"/>
      <c r="R11384"/>
    </row>
    <row r="11385" spans="15:18" x14ac:dyDescent="0.25">
      <c r="O11385"/>
      <c r="P11385" s="29"/>
      <c r="R11385"/>
    </row>
    <row r="11386" spans="15:18" x14ac:dyDescent="0.25">
      <c r="O11386"/>
      <c r="P11386" s="29"/>
      <c r="R11386"/>
    </row>
    <row r="11387" spans="15:18" x14ac:dyDescent="0.25">
      <c r="O11387"/>
      <c r="P11387" s="29"/>
      <c r="R11387"/>
    </row>
    <row r="11388" spans="15:18" x14ac:dyDescent="0.25">
      <c r="O11388"/>
      <c r="P11388" s="29"/>
      <c r="R11388"/>
    </row>
    <row r="11389" spans="15:18" x14ac:dyDescent="0.25">
      <c r="O11389"/>
      <c r="P11389" s="29"/>
      <c r="R11389"/>
    </row>
    <row r="11390" spans="15:18" x14ac:dyDescent="0.25">
      <c r="O11390"/>
      <c r="P11390" s="29"/>
      <c r="R11390"/>
    </row>
    <row r="11391" spans="15:18" x14ac:dyDescent="0.25">
      <c r="O11391"/>
      <c r="P11391" s="29"/>
      <c r="R11391"/>
    </row>
    <row r="11392" spans="15:18" x14ac:dyDescent="0.25">
      <c r="O11392"/>
      <c r="P11392" s="29"/>
      <c r="R11392"/>
    </row>
    <row r="11393" spans="15:18" x14ac:dyDescent="0.25">
      <c r="O11393"/>
      <c r="P11393" s="29"/>
      <c r="R11393"/>
    </row>
    <row r="11394" spans="15:18" x14ac:dyDescent="0.25">
      <c r="O11394"/>
      <c r="P11394" s="29"/>
      <c r="R11394"/>
    </row>
    <row r="11395" spans="15:18" x14ac:dyDescent="0.25">
      <c r="O11395"/>
      <c r="P11395" s="29"/>
      <c r="R11395"/>
    </row>
    <row r="11396" spans="15:18" x14ac:dyDescent="0.25">
      <c r="O11396"/>
      <c r="P11396" s="29"/>
      <c r="R11396"/>
    </row>
    <row r="11397" spans="15:18" x14ac:dyDescent="0.25">
      <c r="O11397"/>
      <c r="P11397" s="29"/>
      <c r="R11397"/>
    </row>
    <row r="11398" spans="15:18" x14ac:dyDescent="0.25">
      <c r="O11398"/>
      <c r="P11398" s="29"/>
      <c r="R11398"/>
    </row>
    <row r="11399" spans="15:18" x14ac:dyDescent="0.25">
      <c r="O11399"/>
      <c r="P11399" s="29"/>
      <c r="R11399"/>
    </row>
    <row r="11400" spans="15:18" x14ac:dyDescent="0.25">
      <c r="O11400"/>
      <c r="P11400" s="29"/>
      <c r="R11400"/>
    </row>
    <row r="11401" spans="15:18" x14ac:dyDescent="0.25">
      <c r="O11401"/>
      <c r="P11401" s="29"/>
      <c r="R11401"/>
    </row>
    <row r="11402" spans="15:18" x14ac:dyDescent="0.25">
      <c r="O11402"/>
      <c r="P11402" s="29"/>
      <c r="R11402"/>
    </row>
    <row r="11403" spans="15:18" x14ac:dyDescent="0.25">
      <c r="O11403"/>
      <c r="P11403" s="29"/>
      <c r="R11403"/>
    </row>
    <row r="11404" spans="15:18" x14ac:dyDescent="0.25">
      <c r="O11404"/>
      <c r="P11404" s="29"/>
      <c r="R11404"/>
    </row>
    <row r="11405" spans="15:18" x14ac:dyDescent="0.25">
      <c r="O11405"/>
      <c r="P11405" s="29"/>
      <c r="R11405"/>
    </row>
    <row r="11406" spans="15:18" x14ac:dyDescent="0.25">
      <c r="O11406"/>
      <c r="P11406" s="29"/>
      <c r="R11406"/>
    </row>
    <row r="11407" spans="15:18" x14ac:dyDescent="0.25">
      <c r="O11407"/>
      <c r="P11407" s="29"/>
      <c r="R11407"/>
    </row>
    <row r="11408" spans="15:18" x14ac:dyDescent="0.25">
      <c r="O11408"/>
      <c r="P11408" s="29"/>
      <c r="R11408"/>
    </row>
    <row r="11409" spans="15:18" x14ac:dyDescent="0.25">
      <c r="O11409"/>
      <c r="P11409" s="29"/>
      <c r="R11409"/>
    </row>
    <row r="11410" spans="15:18" x14ac:dyDescent="0.25">
      <c r="O11410"/>
      <c r="P11410" s="29"/>
      <c r="R11410"/>
    </row>
    <row r="11411" spans="15:18" x14ac:dyDescent="0.25">
      <c r="O11411"/>
      <c r="P11411" s="29"/>
      <c r="R11411"/>
    </row>
    <row r="11412" spans="15:18" x14ac:dyDescent="0.25">
      <c r="O11412"/>
      <c r="P11412" s="29"/>
      <c r="R11412"/>
    </row>
    <row r="11413" spans="15:18" x14ac:dyDescent="0.25">
      <c r="O11413"/>
      <c r="P11413" s="29"/>
      <c r="R11413"/>
    </row>
    <row r="11414" spans="15:18" x14ac:dyDescent="0.25">
      <c r="O11414"/>
      <c r="P11414" s="29"/>
      <c r="R11414"/>
    </row>
    <row r="11415" spans="15:18" x14ac:dyDescent="0.25">
      <c r="O11415"/>
      <c r="P11415" s="29"/>
      <c r="R11415"/>
    </row>
    <row r="11416" spans="15:18" x14ac:dyDescent="0.25">
      <c r="O11416"/>
      <c r="P11416" s="29"/>
      <c r="R11416"/>
    </row>
    <row r="11417" spans="15:18" x14ac:dyDescent="0.25">
      <c r="O11417"/>
      <c r="P11417" s="29"/>
      <c r="R11417"/>
    </row>
    <row r="11418" spans="15:18" x14ac:dyDescent="0.25">
      <c r="O11418"/>
      <c r="P11418" s="29"/>
      <c r="R11418"/>
    </row>
    <row r="11419" spans="15:18" x14ac:dyDescent="0.25">
      <c r="O11419"/>
      <c r="P11419" s="29"/>
      <c r="R11419"/>
    </row>
    <row r="11420" spans="15:18" x14ac:dyDescent="0.25">
      <c r="O11420"/>
      <c r="P11420" s="29"/>
      <c r="R11420"/>
    </row>
    <row r="11421" spans="15:18" x14ac:dyDescent="0.25">
      <c r="O11421"/>
      <c r="P11421" s="29"/>
      <c r="R11421"/>
    </row>
    <row r="11422" spans="15:18" x14ac:dyDescent="0.25">
      <c r="O11422"/>
      <c r="P11422" s="29"/>
      <c r="R11422"/>
    </row>
    <row r="11423" spans="15:18" x14ac:dyDescent="0.25">
      <c r="O11423"/>
      <c r="P11423" s="29"/>
      <c r="R11423"/>
    </row>
    <row r="11424" spans="15:18" x14ac:dyDescent="0.25">
      <c r="O11424"/>
      <c r="P11424" s="29"/>
      <c r="R11424"/>
    </row>
    <row r="11425" spans="15:18" x14ac:dyDescent="0.25">
      <c r="O11425"/>
      <c r="P11425" s="29"/>
      <c r="R11425"/>
    </row>
    <row r="11426" spans="15:18" x14ac:dyDescent="0.25">
      <c r="O11426"/>
      <c r="P11426" s="29"/>
      <c r="R11426"/>
    </row>
    <row r="11427" spans="15:18" x14ac:dyDescent="0.25">
      <c r="O11427"/>
      <c r="P11427" s="29"/>
      <c r="R11427"/>
    </row>
    <row r="11428" spans="15:18" x14ac:dyDescent="0.25">
      <c r="O11428"/>
      <c r="P11428" s="29"/>
      <c r="R11428"/>
    </row>
    <row r="11429" spans="15:18" x14ac:dyDescent="0.25">
      <c r="O11429"/>
      <c r="P11429" s="29"/>
      <c r="R11429"/>
    </row>
    <row r="11430" spans="15:18" x14ac:dyDescent="0.25">
      <c r="O11430"/>
      <c r="P11430" s="29"/>
      <c r="R11430"/>
    </row>
    <row r="11431" spans="15:18" x14ac:dyDescent="0.25">
      <c r="O11431"/>
      <c r="P11431" s="29"/>
      <c r="R11431"/>
    </row>
    <row r="11432" spans="15:18" x14ac:dyDescent="0.25">
      <c r="O11432"/>
      <c r="P11432" s="29"/>
      <c r="R11432"/>
    </row>
    <row r="11433" spans="15:18" x14ac:dyDescent="0.25">
      <c r="O11433"/>
      <c r="P11433" s="29"/>
      <c r="R11433"/>
    </row>
    <row r="11434" spans="15:18" x14ac:dyDescent="0.25">
      <c r="O11434"/>
      <c r="P11434" s="29"/>
      <c r="R11434"/>
    </row>
    <row r="11435" spans="15:18" x14ac:dyDescent="0.25">
      <c r="O11435"/>
      <c r="P11435" s="29"/>
      <c r="R11435"/>
    </row>
    <row r="11436" spans="15:18" x14ac:dyDescent="0.25">
      <c r="O11436"/>
      <c r="P11436" s="29"/>
      <c r="R11436"/>
    </row>
    <row r="11437" spans="15:18" x14ac:dyDescent="0.25">
      <c r="O11437"/>
      <c r="P11437" s="29"/>
      <c r="R11437"/>
    </row>
    <row r="11438" spans="15:18" x14ac:dyDescent="0.25">
      <c r="O11438"/>
      <c r="P11438" s="29"/>
      <c r="R11438"/>
    </row>
    <row r="11439" spans="15:18" x14ac:dyDescent="0.25">
      <c r="O11439"/>
      <c r="P11439" s="29"/>
      <c r="R11439"/>
    </row>
    <row r="11440" spans="15:18" x14ac:dyDescent="0.25">
      <c r="O11440"/>
      <c r="P11440" s="29"/>
      <c r="R11440"/>
    </row>
    <row r="11441" spans="15:18" x14ac:dyDescent="0.25">
      <c r="O11441"/>
      <c r="P11441" s="29"/>
      <c r="R11441"/>
    </row>
    <row r="11442" spans="15:18" x14ac:dyDescent="0.25">
      <c r="O11442"/>
      <c r="P11442" s="29"/>
      <c r="R11442"/>
    </row>
    <row r="11443" spans="15:18" x14ac:dyDescent="0.25">
      <c r="O11443"/>
      <c r="P11443" s="29"/>
      <c r="R11443"/>
    </row>
    <row r="11444" spans="15:18" x14ac:dyDescent="0.25">
      <c r="O11444"/>
      <c r="P11444" s="29"/>
      <c r="R11444"/>
    </row>
    <row r="11445" spans="15:18" x14ac:dyDescent="0.25">
      <c r="O11445"/>
      <c r="P11445" s="29"/>
      <c r="R11445"/>
    </row>
    <row r="11446" spans="15:18" x14ac:dyDescent="0.25">
      <c r="O11446"/>
      <c r="P11446" s="29"/>
      <c r="R11446"/>
    </row>
    <row r="11447" spans="15:18" x14ac:dyDescent="0.25">
      <c r="O11447"/>
      <c r="P11447" s="29"/>
      <c r="R11447"/>
    </row>
    <row r="11448" spans="15:18" x14ac:dyDescent="0.25">
      <c r="O11448"/>
      <c r="P11448" s="29"/>
      <c r="R11448"/>
    </row>
    <row r="11449" spans="15:18" x14ac:dyDescent="0.25">
      <c r="O11449"/>
      <c r="P11449" s="29"/>
      <c r="R11449"/>
    </row>
    <row r="11450" spans="15:18" x14ac:dyDescent="0.25">
      <c r="O11450"/>
      <c r="P11450" s="29"/>
      <c r="R11450"/>
    </row>
    <row r="11451" spans="15:18" x14ac:dyDescent="0.25">
      <c r="O11451"/>
      <c r="P11451" s="29"/>
      <c r="R11451"/>
    </row>
    <row r="11452" spans="15:18" x14ac:dyDescent="0.25">
      <c r="O11452"/>
      <c r="P11452" s="29"/>
      <c r="R11452"/>
    </row>
    <row r="11453" spans="15:18" x14ac:dyDescent="0.25">
      <c r="O11453"/>
      <c r="P11453" s="29"/>
      <c r="R11453"/>
    </row>
    <row r="11454" spans="15:18" x14ac:dyDescent="0.25">
      <c r="O11454"/>
      <c r="P11454" s="29"/>
      <c r="R11454"/>
    </row>
    <row r="11455" spans="15:18" x14ac:dyDescent="0.25">
      <c r="O11455"/>
      <c r="P11455" s="29"/>
      <c r="R11455"/>
    </row>
    <row r="11456" spans="15:18" x14ac:dyDescent="0.25">
      <c r="O11456"/>
      <c r="P11456" s="29"/>
      <c r="R11456"/>
    </row>
    <row r="11457" spans="15:18" x14ac:dyDescent="0.25">
      <c r="O11457"/>
      <c r="P11457" s="29"/>
      <c r="R11457"/>
    </row>
    <row r="11458" spans="15:18" x14ac:dyDescent="0.25">
      <c r="O11458"/>
      <c r="P11458" s="29"/>
      <c r="R11458"/>
    </row>
    <row r="11459" spans="15:18" x14ac:dyDescent="0.25">
      <c r="O11459"/>
      <c r="P11459" s="29"/>
      <c r="R11459"/>
    </row>
    <row r="11460" spans="15:18" x14ac:dyDescent="0.25">
      <c r="O11460"/>
      <c r="P11460" s="29"/>
      <c r="R11460"/>
    </row>
    <row r="11461" spans="15:18" x14ac:dyDescent="0.25">
      <c r="O11461"/>
      <c r="P11461" s="29"/>
      <c r="R11461"/>
    </row>
    <row r="11462" spans="15:18" x14ac:dyDescent="0.25">
      <c r="O11462"/>
      <c r="P11462" s="29"/>
      <c r="R11462"/>
    </row>
    <row r="11463" spans="15:18" x14ac:dyDescent="0.25">
      <c r="O11463"/>
      <c r="P11463" s="29"/>
      <c r="R11463"/>
    </row>
    <row r="11464" spans="15:18" x14ac:dyDescent="0.25">
      <c r="O11464"/>
      <c r="P11464" s="29"/>
      <c r="R11464"/>
    </row>
    <row r="11465" spans="15:18" x14ac:dyDescent="0.25">
      <c r="O11465"/>
      <c r="P11465" s="29"/>
      <c r="R11465"/>
    </row>
    <row r="11466" spans="15:18" x14ac:dyDescent="0.25">
      <c r="O11466"/>
      <c r="P11466" s="29"/>
      <c r="R11466"/>
    </row>
    <row r="11467" spans="15:18" x14ac:dyDescent="0.25">
      <c r="O11467"/>
      <c r="P11467" s="29"/>
      <c r="R11467"/>
    </row>
    <row r="11468" spans="15:18" x14ac:dyDescent="0.25">
      <c r="O11468"/>
      <c r="P11468" s="29"/>
      <c r="R11468"/>
    </row>
    <row r="11469" spans="15:18" x14ac:dyDescent="0.25">
      <c r="O11469"/>
      <c r="P11469" s="29"/>
      <c r="R11469"/>
    </row>
    <row r="11470" spans="15:18" x14ac:dyDescent="0.25">
      <c r="O11470"/>
      <c r="P11470" s="29"/>
      <c r="R11470"/>
    </row>
    <row r="11471" spans="15:18" x14ac:dyDescent="0.25">
      <c r="O11471"/>
      <c r="P11471" s="29"/>
      <c r="R11471"/>
    </row>
    <row r="11472" spans="15:18" x14ac:dyDescent="0.25">
      <c r="O11472"/>
      <c r="P11472" s="29"/>
      <c r="R11472"/>
    </row>
    <row r="11473" spans="15:18" x14ac:dyDescent="0.25">
      <c r="O11473"/>
      <c r="P11473" s="29"/>
      <c r="R11473"/>
    </row>
    <row r="11474" spans="15:18" x14ac:dyDescent="0.25">
      <c r="O11474"/>
      <c r="P11474" s="29"/>
      <c r="R11474"/>
    </row>
    <row r="11475" spans="15:18" x14ac:dyDescent="0.25">
      <c r="O11475"/>
      <c r="P11475" s="29"/>
      <c r="R11475"/>
    </row>
    <row r="11476" spans="15:18" x14ac:dyDescent="0.25">
      <c r="O11476"/>
      <c r="P11476" s="29"/>
      <c r="R11476"/>
    </row>
    <row r="11477" spans="15:18" x14ac:dyDescent="0.25">
      <c r="O11477"/>
      <c r="P11477" s="29"/>
      <c r="R11477"/>
    </row>
    <row r="11478" spans="15:18" x14ac:dyDescent="0.25">
      <c r="O11478"/>
      <c r="P11478" s="29"/>
      <c r="R11478"/>
    </row>
    <row r="11479" spans="15:18" x14ac:dyDescent="0.25">
      <c r="O11479"/>
      <c r="P11479" s="29"/>
      <c r="R11479"/>
    </row>
    <row r="11480" spans="15:18" x14ac:dyDescent="0.25">
      <c r="O11480"/>
      <c r="P11480" s="29"/>
      <c r="R11480"/>
    </row>
    <row r="11481" spans="15:18" x14ac:dyDescent="0.25">
      <c r="O11481"/>
      <c r="P11481" s="29"/>
      <c r="R11481"/>
    </row>
    <row r="11482" spans="15:18" x14ac:dyDescent="0.25">
      <c r="O11482"/>
      <c r="P11482" s="29"/>
      <c r="R11482"/>
    </row>
    <row r="11483" spans="15:18" x14ac:dyDescent="0.25">
      <c r="O11483"/>
      <c r="P11483" s="29"/>
      <c r="R11483"/>
    </row>
    <row r="11484" spans="15:18" x14ac:dyDescent="0.25">
      <c r="O11484"/>
      <c r="P11484" s="29"/>
      <c r="R11484"/>
    </row>
    <row r="11485" spans="15:18" x14ac:dyDescent="0.25">
      <c r="O11485"/>
      <c r="P11485" s="29"/>
      <c r="R11485"/>
    </row>
    <row r="11486" spans="15:18" x14ac:dyDescent="0.25">
      <c r="O11486"/>
      <c r="P11486" s="29"/>
      <c r="R11486"/>
    </row>
    <row r="11487" spans="15:18" x14ac:dyDescent="0.25">
      <c r="O11487"/>
      <c r="P11487" s="29"/>
      <c r="R11487"/>
    </row>
    <row r="11488" spans="15:18" x14ac:dyDescent="0.25">
      <c r="O11488"/>
      <c r="P11488" s="29"/>
      <c r="R11488"/>
    </row>
    <row r="11489" spans="15:18" x14ac:dyDescent="0.25">
      <c r="O11489"/>
      <c r="P11489" s="29"/>
      <c r="R11489"/>
    </row>
    <row r="11490" spans="15:18" x14ac:dyDescent="0.25">
      <c r="O11490"/>
      <c r="P11490" s="29"/>
      <c r="R11490"/>
    </row>
    <row r="11491" spans="15:18" x14ac:dyDescent="0.25">
      <c r="O11491"/>
      <c r="P11491" s="29"/>
      <c r="R11491"/>
    </row>
    <row r="11492" spans="15:18" x14ac:dyDescent="0.25">
      <c r="O11492"/>
      <c r="P11492" s="29"/>
      <c r="R11492"/>
    </row>
    <row r="11493" spans="15:18" x14ac:dyDescent="0.25">
      <c r="O11493"/>
      <c r="P11493" s="29"/>
      <c r="R11493"/>
    </row>
    <row r="11494" spans="15:18" x14ac:dyDescent="0.25">
      <c r="O11494"/>
      <c r="P11494" s="29"/>
      <c r="R11494"/>
    </row>
    <row r="11495" spans="15:18" x14ac:dyDescent="0.25">
      <c r="O11495"/>
      <c r="P11495" s="29"/>
      <c r="R11495"/>
    </row>
    <row r="11496" spans="15:18" x14ac:dyDescent="0.25">
      <c r="O11496"/>
      <c r="P11496" s="29"/>
      <c r="R11496"/>
    </row>
    <row r="11497" spans="15:18" x14ac:dyDescent="0.25">
      <c r="O11497"/>
      <c r="P11497" s="29"/>
      <c r="R11497"/>
    </row>
    <row r="11498" spans="15:18" x14ac:dyDescent="0.25">
      <c r="O11498"/>
      <c r="P11498" s="29"/>
      <c r="R11498"/>
    </row>
    <row r="11499" spans="15:18" x14ac:dyDescent="0.25">
      <c r="O11499"/>
      <c r="P11499" s="29"/>
      <c r="R11499"/>
    </row>
    <row r="11500" spans="15:18" x14ac:dyDescent="0.25">
      <c r="O11500"/>
      <c r="P11500" s="29"/>
      <c r="R11500"/>
    </row>
    <row r="11501" spans="15:18" x14ac:dyDescent="0.25">
      <c r="O11501"/>
      <c r="P11501" s="29"/>
      <c r="R11501"/>
    </row>
    <row r="11502" spans="15:18" x14ac:dyDescent="0.25">
      <c r="O11502"/>
      <c r="P11502" s="29"/>
      <c r="R11502"/>
    </row>
    <row r="11503" spans="15:18" x14ac:dyDescent="0.25">
      <c r="O11503"/>
      <c r="P11503" s="29"/>
      <c r="R11503"/>
    </row>
    <row r="11504" spans="15:18" x14ac:dyDescent="0.25">
      <c r="O11504"/>
      <c r="P11504" s="29"/>
      <c r="R11504"/>
    </row>
    <row r="11505" spans="15:18" x14ac:dyDescent="0.25">
      <c r="O11505"/>
      <c r="P11505" s="29"/>
      <c r="R11505"/>
    </row>
    <row r="11506" spans="15:18" x14ac:dyDescent="0.25">
      <c r="O11506"/>
      <c r="P11506" s="29"/>
      <c r="R11506"/>
    </row>
    <row r="11507" spans="15:18" x14ac:dyDescent="0.25">
      <c r="O11507"/>
      <c r="P11507" s="29"/>
      <c r="R11507"/>
    </row>
    <row r="11508" spans="15:18" x14ac:dyDescent="0.25">
      <c r="O11508"/>
      <c r="P11508" s="29"/>
      <c r="R11508"/>
    </row>
    <row r="11509" spans="15:18" x14ac:dyDescent="0.25">
      <c r="O11509"/>
      <c r="P11509" s="29"/>
      <c r="R11509"/>
    </row>
    <row r="11510" spans="15:18" x14ac:dyDescent="0.25">
      <c r="O11510"/>
      <c r="P11510" s="29"/>
      <c r="R11510"/>
    </row>
    <row r="11511" spans="15:18" x14ac:dyDescent="0.25">
      <c r="O11511"/>
      <c r="P11511" s="29"/>
      <c r="R11511"/>
    </row>
    <row r="11512" spans="15:18" x14ac:dyDescent="0.25">
      <c r="O11512"/>
      <c r="P11512" s="29"/>
      <c r="R11512"/>
    </row>
    <row r="11513" spans="15:18" x14ac:dyDescent="0.25">
      <c r="O11513"/>
      <c r="P11513" s="29"/>
      <c r="R11513"/>
    </row>
    <row r="11514" spans="15:18" x14ac:dyDescent="0.25">
      <c r="O11514"/>
      <c r="P11514" s="29"/>
      <c r="R11514"/>
    </row>
    <row r="11515" spans="15:18" x14ac:dyDescent="0.25">
      <c r="O11515"/>
      <c r="P11515" s="29"/>
      <c r="R11515"/>
    </row>
    <row r="11516" spans="15:18" x14ac:dyDescent="0.25">
      <c r="O11516"/>
      <c r="P11516" s="29"/>
      <c r="R11516"/>
    </row>
    <row r="11517" spans="15:18" x14ac:dyDescent="0.25">
      <c r="O11517"/>
      <c r="P11517" s="29"/>
      <c r="R11517"/>
    </row>
    <row r="11518" spans="15:18" x14ac:dyDescent="0.25">
      <c r="O11518"/>
      <c r="P11518" s="29"/>
      <c r="R11518"/>
    </row>
    <row r="11519" spans="15:18" x14ac:dyDescent="0.25">
      <c r="O11519"/>
      <c r="P11519" s="29"/>
      <c r="R11519"/>
    </row>
    <row r="11520" spans="15:18" x14ac:dyDescent="0.25">
      <c r="O11520"/>
      <c r="P11520" s="29"/>
      <c r="R11520"/>
    </row>
    <row r="11521" spans="15:18" x14ac:dyDescent="0.25">
      <c r="O11521"/>
      <c r="P11521" s="29"/>
      <c r="R11521"/>
    </row>
    <row r="11522" spans="15:18" x14ac:dyDescent="0.25">
      <c r="O11522"/>
      <c r="P11522" s="29"/>
      <c r="R11522"/>
    </row>
    <row r="11523" spans="15:18" x14ac:dyDescent="0.25">
      <c r="O11523"/>
      <c r="P11523" s="29"/>
      <c r="R11523"/>
    </row>
    <row r="11524" spans="15:18" x14ac:dyDescent="0.25">
      <c r="O11524"/>
      <c r="P11524" s="29"/>
      <c r="R11524"/>
    </row>
    <row r="11525" spans="15:18" x14ac:dyDescent="0.25">
      <c r="O11525"/>
      <c r="P11525" s="29"/>
      <c r="R11525"/>
    </row>
    <row r="11526" spans="15:18" x14ac:dyDescent="0.25">
      <c r="O11526"/>
      <c r="P11526" s="29"/>
      <c r="R11526"/>
    </row>
    <row r="11527" spans="15:18" x14ac:dyDescent="0.25">
      <c r="O11527"/>
      <c r="P11527" s="29"/>
      <c r="R11527"/>
    </row>
    <row r="11528" spans="15:18" x14ac:dyDescent="0.25">
      <c r="O11528"/>
      <c r="P11528" s="29"/>
      <c r="R11528"/>
    </row>
    <row r="11529" spans="15:18" x14ac:dyDescent="0.25">
      <c r="O11529"/>
      <c r="P11529" s="29"/>
      <c r="R11529"/>
    </row>
    <row r="11530" spans="15:18" x14ac:dyDescent="0.25">
      <c r="O11530"/>
      <c r="P11530" s="29"/>
      <c r="R11530"/>
    </row>
    <row r="11531" spans="15:18" x14ac:dyDescent="0.25">
      <c r="O11531"/>
      <c r="P11531" s="29"/>
      <c r="R11531"/>
    </row>
    <row r="11532" spans="15:18" x14ac:dyDescent="0.25">
      <c r="O11532"/>
      <c r="P11532" s="29"/>
      <c r="R11532"/>
    </row>
    <row r="11533" spans="15:18" x14ac:dyDescent="0.25">
      <c r="O11533"/>
      <c r="P11533" s="29"/>
      <c r="R11533"/>
    </row>
    <row r="11534" spans="15:18" x14ac:dyDescent="0.25">
      <c r="O11534"/>
      <c r="P11534" s="29"/>
      <c r="R11534"/>
    </row>
    <row r="11535" spans="15:18" x14ac:dyDescent="0.25">
      <c r="O11535"/>
      <c r="P11535" s="29"/>
      <c r="R11535"/>
    </row>
    <row r="11536" spans="15:18" x14ac:dyDescent="0.25">
      <c r="O11536"/>
      <c r="P11536" s="29"/>
      <c r="R11536"/>
    </row>
    <row r="11537" spans="15:18" x14ac:dyDescent="0.25">
      <c r="O11537"/>
      <c r="P11537" s="29"/>
      <c r="R11537"/>
    </row>
    <row r="11538" spans="15:18" x14ac:dyDescent="0.25">
      <c r="O11538"/>
      <c r="P11538" s="29"/>
      <c r="R11538"/>
    </row>
    <row r="11539" spans="15:18" x14ac:dyDescent="0.25">
      <c r="O11539"/>
      <c r="P11539" s="29"/>
      <c r="R11539"/>
    </row>
    <row r="11540" spans="15:18" x14ac:dyDescent="0.25">
      <c r="O11540"/>
      <c r="P11540" s="29"/>
      <c r="R11540"/>
    </row>
    <row r="11541" spans="15:18" x14ac:dyDescent="0.25">
      <c r="O11541"/>
      <c r="P11541" s="29"/>
      <c r="R11541"/>
    </row>
    <row r="11542" spans="15:18" x14ac:dyDescent="0.25">
      <c r="O11542"/>
      <c r="P11542" s="29"/>
      <c r="R11542"/>
    </row>
    <row r="11543" spans="15:18" x14ac:dyDescent="0.25">
      <c r="O11543"/>
      <c r="P11543" s="29"/>
      <c r="R11543"/>
    </row>
    <row r="11544" spans="15:18" x14ac:dyDescent="0.25">
      <c r="O11544"/>
      <c r="P11544" s="29"/>
      <c r="R11544"/>
    </row>
    <row r="11545" spans="15:18" x14ac:dyDescent="0.25">
      <c r="O11545"/>
      <c r="P11545" s="29"/>
      <c r="R11545"/>
    </row>
    <row r="11546" spans="15:18" x14ac:dyDescent="0.25">
      <c r="O11546"/>
      <c r="P11546" s="29"/>
      <c r="R11546"/>
    </row>
    <row r="11547" spans="15:18" x14ac:dyDescent="0.25">
      <c r="O11547"/>
      <c r="P11547" s="29"/>
      <c r="R11547"/>
    </row>
    <row r="11548" spans="15:18" x14ac:dyDescent="0.25">
      <c r="O11548"/>
      <c r="P11548" s="29"/>
      <c r="R11548"/>
    </row>
    <row r="11549" spans="15:18" x14ac:dyDescent="0.25">
      <c r="O11549"/>
      <c r="P11549" s="29"/>
      <c r="R11549"/>
    </row>
    <row r="11550" spans="15:18" x14ac:dyDescent="0.25">
      <c r="O11550"/>
      <c r="P11550" s="29"/>
      <c r="R11550"/>
    </row>
    <row r="11551" spans="15:18" x14ac:dyDescent="0.25">
      <c r="O11551"/>
      <c r="P11551" s="29"/>
      <c r="R11551"/>
    </row>
    <row r="11552" spans="15:18" x14ac:dyDescent="0.25">
      <c r="O11552"/>
      <c r="P11552" s="29"/>
      <c r="R11552"/>
    </row>
    <row r="11553" spans="15:18" x14ac:dyDescent="0.25">
      <c r="O11553"/>
      <c r="P11553" s="29"/>
      <c r="R11553"/>
    </row>
    <row r="11554" spans="15:18" x14ac:dyDescent="0.25">
      <c r="O11554"/>
      <c r="P11554" s="29"/>
      <c r="R11554"/>
    </row>
    <row r="11555" spans="15:18" x14ac:dyDescent="0.25">
      <c r="O11555"/>
      <c r="P11555" s="29"/>
      <c r="R11555"/>
    </row>
    <row r="11556" spans="15:18" x14ac:dyDescent="0.25">
      <c r="O11556"/>
      <c r="P11556" s="29"/>
      <c r="R11556"/>
    </row>
    <row r="11557" spans="15:18" x14ac:dyDescent="0.25">
      <c r="O11557"/>
      <c r="P11557" s="29"/>
      <c r="R11557"/>
    </row>
    <row r="11558" spans="15:18" x14ac:dyDescent="0.25">
      <c r="O11558"/>
      <c r="P11558" s="29"/>
      <c r="R11558"/>
    </row>
    <row r="11559" spans="15:18" x14ac:dyDescent="0.25">
      <c r="O11559"/>
      <c r="P11559" s="29"/>
      <c r="R11559"/>
    </row>
    <row r="11560" spans="15:18" x14ac:dyDescent="0.25">
      <c r="O11560"/>
      <c r="P11560" s="29"/>
      <c r="R11560"/>
    </row>
    <row r="11561" spans="15:18" x14ac:dyDescent="0.25">
      <c r="O11561"/>
      <c r="P11561" s="29"/>
      <c r="R11561"/>
    </row>
    <row r="11562" spans="15:18" x14ac:dyDescent="0.25">
      <c r="O11562"/>
      <c r="P11562" s="29"/>
      <c r="R11562"/>
    </row>
    <row r="11563" spans="15:18" x14ac:dyDescent="0.25">
      <c r="O11563"/>
      <c r="P11563" s="29"/>
      <c r="R11563"/>
    </row>
    <row r="11564" spans="15:18" x14ac:dyDescent="0.25">
      <c r="O11564"/>
      <c r="P11564" s="29"/>
      <c r="R11564"/>
    </row>
    <row r="11565" spans="15:18" x14ac:dyDescent="0.25">
      <c r="O11565"/>
      <c r="P11565" s="29"/>
      <c r="R11565"/>
    </row>
    <row r="11566" spans="15:18" x14ac:dyDescent="0.25">
      <c r="O11566"/>
      <c r="P11566" s="29"/>
      <c r="R11566"/>
    </row>
    <row r="11567" spans="15:18" x14ac:dyDescent="0.25">
      <c r="O11567"/>
      <c r="P11567" s="29"/>
      <c r="R11567"/>
    </row>
    <row r="11568" spans="15:18" x14ac:dyDescent="0.25">
      <c r="O11568"/>
      <c r="P11568" s="29"/>
      <c r="R11568"/>
    </row>
    <row r="11569" spans="15:18" x14ac:dyDescent="0.25">
      <c r="O11569"/>
      <c r="P11569" s="29"/>
      <c r="R11569"/>
    </row>
    <row r="11570" spans="15:18" x14ac:dyDescent="0.25">
      <c r="O11570"/>
      <c r="P11570" s="29"/>
      <c r="R11570"/>
    </row>
    <row r="11571" spans="15:18" x14ac:dyDescent="0.25">
      <c r="O11571"/>
      <c r="P11571" s="29"/>
      <c r="R11571"/>
    </row>
    <row r="11572" spans="15:18" x14ac:dyDescent="0.25">
      <c r="O11572"/>
      <c r="P11572" s="29"/>
      <c r="R11572"/>
    </row>
    <row r="11573" spans="15:18" x14ac:dyDescent="0.25">
      <c r="O11573"/>
      <c r="P11573" s="29"/>
      <c r="R11573"/>
    </row>
    <row r="11574" spans="15:18" x14ac:dyDescent="0.25">
      <c r="O11574"/>
      <c r="P11574" s="29"/>
      <c r="R11574"/>
    </row>
    <row r="11575" spans="15:18" x14ac:dyDescent="0.25">
      <c r="O11575"/>
      <c r="P11575" s="29"/>
      <c r="R11575"/>
    </row>
    <row r="11576" spans="15:18" x14ac:dyDescent="0.25">
      <c r="O11576"/>
      <c r="P11576" s="29"/>
      <c r="R11576"/>
    </row>
    <row r="11577" spans="15:18" x14ac:dyDescent="0.25">
      <c r="O11577"/>
      <c r="P11577" s="29"/>
      <c r="R11577"/>
    </row>
    <row r="11578" spans="15:18" x14ac:dyDescent="0.25">
      <c r="O11578"/>
      <c r="P11578" s="29"/>
      <c r="R11578"/>
    </row>
    <row r="11579" spans="15:18" x14ac:dyDescent="0.25">
      <c r="O11579"/>
      <c r="P11579" s="29"/>
      <c r="R11579"/>
    </row>
    <row r="11580" spans="15:18" x14ac:dyDescent="0.25">
      <c r="O11580"/>
      <c r="P11580" s="29"/>
      <c r="R11580"/>
    </row>
    <row r="11581" spans="15:18" x14ac:dyDescent="0.25">
      <c r="O11581"/>
      <c r="P11581" s="29"/>
      <c r="R11581"/>
    </row>
    <row r="11582" spans="15:18" x14ac:dyDescent="0.25">
      <c r="O11582"/>
      <c r="P11582" s="29"/>
      <c r="R11582"/>
    </row>
    <row r="11583" spans="15:18" x14ac:dyDescent="0.25">
      <c r="O11583"/>
      <c r="P11583" s="29"/>
      <c r="R11583"/>
    </row>
    <row r="11584" spans="15:18" x14ac:dyDescent="0.25">
      <c r="O11584"/>
      <c r="P11584" s="29"/>
      <c r="R11584"/>
    </row>
    <row r="11585" spans="15:18" x14ac:dyDescent="0.25">
      <c r="O11585"/>
      <c r="P11585" s="29"/>
      <c r="R11585"/>
    </row>
    <row r="11586" spans="15:18" x14ac:dyDescent="0.25">
      <c r="O11586"/>
      <c r="P11586" s="29"/>
      <c r="R11586"/>
    </row>
    <row r="11587" spans="15:18" x14ac:dyDescent="0.25">
      <c r="O11587"/>
      <c r="P11587" s="29"/>
      <c r="R11587"/>
    </row>
    <row r="11588" spans="15:18" x14ac:dyDescent="0.25">
      <c r="O11588"/>
      <c r="P11588" s="29"/>
      <c r="R11588"/>
    </row>
    <row r="11589" spans="15:18" x14ac:dyDescent="0.25">
      <c r="O11589"/>
      <c r="P11589" s="29"/>
      <c r="R11589"/>
    </row>
    <row r="11590" spans="15:18" x14ac:dyDescent="0.25">
      <c r="O11590"/>
      <c r="P11590" s="29"/>
      <c r="R11590"/>
    </row>
    <row r="11591" spans="15:18" x14ac:dyDescent="0.25">
      <c r="O11591"/>
      <c r="P11591" s="29"/>
      <c r="R11591"/>
    </row>
    <row r="11592" spans="15:18" x14ac:dyDescent="0.25">
      <c r="O11592"/>
      <c r="P11592" s="29"/>
      <c r="R11592"/>
    </row>
    <row r="11593" spans="15:18" x14ac:dyDescent="0.25">
      <c r="O11593"/>
      <c r="P11593" s="29"/>
      <c r="R11593"/>
    </row>
    <row r="11594" spans="15:18" x14ac:dyDescent="0.25">
      <c r="O11594"/>
      <c r="P11594" s="29"/>
      <c r="R11594"/>
    </row>
    <row r="11595" spans="15:18" x14ac:dyDescent="0.25">
      <c r="O11595"/>
      <c r="P11595" s="29"/>
      <c r="R11595"/>
    </row>
    <row r="11596" spans="15:18" x14ac:dyDescent="0.25">
      <c r="O11596"/>
      <c r="P11596" s="29"/>
      <c r="R11596"/>
    </row>
    <row r="11597" spans="15:18" x14ac:dyDescent="0.25">
      <c r="O11597"/>
      <c r="P11597" s="29"/>
      <c r="R11597"/>
    </row>
    <row r="11598" spans="15:18" x14ac:dyDescent="0.25">
      <c r="O11598"/>
      <c r="P11598" s="29"/>
      <c r="R11598"/>
    </row>
    <row r="11599" spans="15:18" x14ac:dyDescent="0.25">
      <c r="O11599"/>
      <c r="P11599" s="29"/>
      <c r="R11599"/>
    </row>
    <row r="11600" spans="15:18" x14ac:dyDescent="0.25">
      <c r="O11600"/>
      <c r="P11600" s="29"/>
      <c r="R11600"/>
    </row>
    <row r="11601" spans="15:18" x14ac:dyDescent="0.25">
      <c r="O11601"/>
      <c r="P11601" s="29"/>
      <c r="R11601"/>
    </row>
    <row r="11602" spans="15:18" x14ac:dyDescent="0.25">
      <c r="O11602"/>
      <c r="P11602" s="29"/>
      <c r="R11602"/>
    </row>
    <row r="11603" spans="15:18" x14ac:dyDescent="0.25">
      <c r="O11603"/>
      <c r="P11603" s="29"/>
      <c r="R11603"/>
    </row>
    <row r="11604" spans="15:18" x14ac:dyDescent="0.25">
      <c r="O11604"/>
      <c r="P11604" s="29"/>
      <c r="R11604"/>
    </row>
    <row r="11605" spans="15:18" x14ac:dyDescent="0.25">
      <c r="O11605"/>
      <c r="P11605" s="29"/>
      <c r="R11605"/>
    </row>
    <row r="11606" spans="15:18" x14ac:dyDescent="0.25">
      <c r="O11606"/>
      <c r="P11606" s="29"/>
      <c r="R11606"/>
    </row>
    <row r="11607" spans="15:18" x14ac:dyDescent="0.25">
      <c r="O11607"/>
      <c r="P11607" s="29"/>
      <c r="R11607"/>
    </row>
    <row r="11608" spans="15:18" x14ac:dyDescent="0.25">
      <c r="O11608"/>
      <c r="P11608" s="29"/>
      <c r="R11608"/>
    </row>
    <row r="11609" spans="15:18" x14ac:dyDescent="0.25">
      <c r="O11609"/>
      <c r="P11609" s="29"/>
      <c r="R11609"/>
    </row>
    <row r="11610" spans="15:18" x14ac:dyDescent="0.25">
      <c r="O11610"/>
      <c r="P11610" s="29"/>
      <c r="R11610"/>
    </row>
    <row r="11611" spans="15:18" x14ac:dyDescent="0.25">
      <c r="O11611"/>
      <c r="P11611" s="29"/>
      <c r="R11611"/>
    </row>
    <row r="11612" spans="15:18" x14ac:dyDescent="0.25">
      <c r="O11612"/>
      <c r="P11612" s="29"/>
      <c r="R11612"/>
    </row>
    <row r="11613" spans="15:18" x14ac:dyDescent="0.25">
      <c r="O11613"/>
      <c r="P11613" s="29"/>
      <c r="R11613"/>
    </row>
    <row r="11614" spans="15:18" x14ac:dyDescent="0.25">
      <c r="O11614"/>
      <c r="P11614" s="29"/>
      <c r="R11614"/>
    </row>
    <row r="11615" spans="15:18" x14ac:dyDescent="0.25">
      <c r="O11615"/>
      <c r="P11615" s="29"/>
      <c r="R11615"/>
    </row>
    <row r="11616" spans="15:18" x14ac:dyDescent="0.25">
      <c r="O11616"/>
      <c r="P11616" s="29"/>
      <c r="R11616"/>
    </row>
    <row r="11617" spans="15:18" x14ac:dyDescent="0.25">
      <c r="O11617"/>
      <c r="P11617" s="29"/>
      <c r="R11617"/>
    </row>
    <row r="11618" spans="15:18" x14ac:dyDescent="0.25">
      <c r="O11618"/>
      <c r="P11618" s="29"/>
      <c r="R11618"/>
    </row>
    <row r="11619" spans="15:18" x14ac:dyDescent="0.25">
      <c r="O11619"/>
      <c r="P11619" s="29"/>
      <c r="R11619"/>
    </row>
    <row r="11620" spans="15:18" x14ac:dyDescent="0.25">
      <c r="O11620"/>
      <c r="P11620" s="29"/>
      <c r="R11620"/>
    </row>
    <row r="11621" spans="15:18" x14ac:dyDescent="0.25">
      <c r="O11621"/>
      <c r="P11621" s="29"/>
      <c r="R11621"/>
    </row>
    <row r="11622" spans="15:18" x14ac:dyDescent="0.25">
      <c r="O11622"/>
      <c r="P11622" s="29"/>
      <c r="R11622"/>
    </row>
    <row r="11623" spans="15:18" x14ac:dyDescent="0.25">
      <c r="O11623"/>
      <c r="P11623" s="29"/>
      <c r="R11623"/>
    </row>
    <row r="11624" spans="15:18" x14ac:dyDescent="0.25">
      <c r="O11624"/>
      <c r="P11624" s="29"/>
      <c r="R11624"/>
    </row>
    <row r="11625" spans="15:18" x14ac:dyDescent="0.25">
      <c r="O11625"/>
      <c r="P11625" s="29"/>
      <c r="R11625"/>
    </row>
    <row r="11626" spans="15:18" x14ac:dyDescent="0.25">
      <c r="O11626"/>
      <c r="P11626" s="29"/>
      <c r="R11626"/>
    </row>
    <row r="11627" spans="15:18" x14ac:dyDescent="0.25">
      <c r="O11627"/>
      <c r="P11627" s="29"/>
      <c r="R11627"/>
    </row>
    <row r="11628" spans="15:18" x14ac:dyDescent="0.25">
      <c r="O11628"/>
      <c r="P11628" s="29"/>
      <c r="R11628"/>
    </row>
    <row r="11629" spans="15:18" x14ac:dyDescent="0.25">
      <c r="O11629"/>
      <c r="P11629" s="29"/>
      <c r="R11629"/>
    </row>
    <row r="11630" spans="15:18" x14ac:dyDescent="0.25">
      <c r="O11630"/>
      <c r="P11630" s="29"/>
      <c r="R11630"/>
    </row>
    <row r="11631" spans="15:18" x14ac:dyDescent="0.25">
      <c r="O11631"/>
      <c r="P11631" s="29"/>
      <c r="R11631"/>
    </row>
    <row r="11632" spans="15:18" x14ac:dyDescent="0.25">
      <c r="O11632"/>
      <c r="P11632" s="29"/>
      <c r="R11632"/>
    </row>
    <row r="11633" spans="15:18" x14ac:dyDescent="0.25">
      <c r="O11633"/>
      <c r="P11633" s="29"/>
      <c r="R11633"/>
    </row>
    <row r="11634" spans="15:18" x14ac:dyDescent="0.25">
      <c r="O11634"/>
      <c r="P11634" s="29"/>
      <c r="R11634"/>
    </row>
    <row r="11635" spans="15:18" x14ac:dyDescent="0.25">
      <c r="O11635"/>
      <c r="P11635" s="29"/>
      <c r="R11635"/>
    </row>
    <row r="11636" spans="15:18" x14ac:dyDescent="0.25">
      <c r="O11636"/>
      <c r="P11636" s="29"/>
      <c r="R11636"/>
    </row>
    <row r="11637" spans="15:18" x14ac:dyDescent="0.25">
      <c r="O11637"/>
      <c r="P11637" s="29"/>
      <c r="R11637"/>
    </row>
    <row r="11638" spans="15:18" x14ac:dyDescent="0.25">
      <c r="O11638"/>
      <c r="P11638" s="29"/>
      <c r="R11638"/>
    </row>
    <row r="11639" spans="15:18" x14ac:dyDescent="0.25">
      <c r="O11639"/>
      <c r="P11639" s="29"/>
      <c r="R11639"/>
    </row>
    <row r="11640" spans="15:18" x14ac:dyDescent="0.25">
      <c r="O11640"/>
      <c r="P11640" s="29"/>
      <c r="R11640"/>
    </row>
    <row r="11641" spans="15:18" x14ac:dyDescent="0.25">
      <c r="O11641"/>
      <c r="P11641" s="29"/>
      <c r="R11641"/>
    </row>
    <row r="11642" spans="15:18" x14ac:dyDescent="0.25">
      <c r="O11642"/>
      <c r="P11642" s="29"/>
      <c r="R11642"/>
    </row>
    <row r="11643" spans="15:18" x14ac:dyDescent="0.25">
      <c r="O11643"/>
      <c r="P11643" s="29"/>
      <c r="R11643"/>
    </row>
    <row r="11644" spans="15:18" x14ac:dyDescent="0.25">
      <c r="O11644"/>
      <c r="P11644" s="29"/>
      <c r="R11644"/>
    </row>
    <row r="11645" spans="15:18" x14ac:dyDescent="0.25">
      <c r="O11645"/>
      <c r="P11645" s="29"/>
      <c r="R11645"/>
    </row>
    <row r="11646" spans="15:18" x14ac:dyDescent="0.25">
      <c r="O11646"/>
      <c r="P11646" s="29"/>
      <c r="R11646"/>
    </row>
    <row r="11647" spans="15:18" x14ac:dyDescent="0.25">
      <c r="O11647"/>
      <c r="P11647" s="29"/>
      <c r="R11647"/>
    </row>
    <row r="11648" spans="15:18" x14ac:dyDescent="0.25">
      <c r="O11648"/>
      <c r="P11648" s="29"/>
      <c r="R11648"/>
    </row>
    <row r="11649" spans="15:18" x14ac:dyDescent="0.25">
      <c r="O11649"/>
      <c r="P11649" s="29"/>
      <c r="R11649"/>
    </row>
    <row r="11650" spans="15:18" x14ac:dyDescent="0.25">
      <c r="O11650"/>
      <c r="P11650" s="29"/>
      <c r="R11650"/>
    </row>
    <row r="11651" spans="15:18" x14ac:dyDescent="0.25">
      <c r="O11651"/>
      <c r="P11651" s="29"/>
      <c r="R11651"/>
    </row>
    <row r="11652" spans="15:18" x14ac:dyDescent="0.25">
      <c r="O11652"/>
      <c r="P11652" s="29"/>
      <c r="R11652"/>
    </row>
    <row r="11653" spans="15:18" x14ac:dyDescent="0.25">
      <c r="O11653"/>
      <c r="P11653" s="29"/>
      <c r="R11653"/>
    </row>
    <row r="11654" spans="15:18" x14ac:dyDescent="0.25">
      <c r="O11654"/>
      <c r="P11654" s="29"/>
      <c r="R11654"/>
    </row>
    <row r="11655" spans="15:18" x14ac:dyDescent="0.25">
      <c r="O11655"/>
      <c r="P11655" s="29"/>
      <c r="R11655"/>
    </row>
    <row r="11656" spans="15:18" x14ac:dyDescent="0.25">
      <c r="O11656"/>
      <c r="P11656" s="29"/>
      <c r="R11656"/>
    </row>
    <row r="11657" spans="15:18" x14ac:dyDescent="0.25">
      <c r="O11657"/>
      <c r="P11657" s="29"/>
      <c r="R11657"/>
    </row>
    <row r="11658" spans="15:18" x14ac:dyDescent="0.25">
      <c r="O11658"/>
      <c r="P11658" s="29"/>
      <c r="R11658"/>
    </row>
    <row r="11659" spans="15:18" x14ac:dyDescent="0.25">
      <c r="O11659"/>
      <c r="P11659" s="29"/>
      <c r="R11659"/>
    </row>
    <row r="11660" spans="15:18" x14ac:dyDescent="0.25">
      <c r="O11660"/>
      <c r="P11660" s="29"/>
      <c r="R11660"/>
    </row>
    <row r="11661" spans="15:18" x14ac:dyDescent="0.25">
      <c r="O11661"/>
      <c r="P11661" s="29"/>
      <c r="R11661"/>
    </row>
    <row r="11662" spans="15:18" x14ac:dyDescent="0.25">
      <c r="O11662"/>
      <c r="P11662" s="29"/>
      <c r="R11662"/>
    </row>
    <row r="11663" spans="15:18" x14ac:dyDescent="0.25">
      <c r="O11663"/>
      <c r="P11663" s="29"/>
      <c r="R11663"/>
    </row>
    <row r="11664" spans="15:18" x14ac:dyDescent="0.25">
      <c r="O11664"/>
      <c r="P11664" s="29"/>
      <c r="R11664"/>
    </row>
    <row r="11665" spans="15:18" x14ac:dyDescent="0.25">
      <c r="O11665"/>
      <c r="P11665" s="29"/>
      <c r="R11665"/>
    </row>
    <row r="11666" spans="15:18" x14ac:dyDescent="0.25">
      <c r="O11666"/>
      <c r="P11666" s="29"/>
      <c r="R11666"/>
    </row>
    <row r="11667" spans="15:18" x14ac:dyDescent="0.25">
      <c r="O11667"/>
      <c r="P11667" s="29"/>
      <c r="R11667"/>
    </row>
    <row r="11668" spans="15:18" x14ac:dyDescent="0.25">
      <c r="O11668"/>
      <c r="P11668" s="29"/>
      <c r="R11668"/>
    </row>
    <row r="11669" spans="15:18" x14ac:dyDescent="0.25">
      <c r="O11669"/>
      <c r="P11669" s="29"/>
      <c r="R11669"/>
    </row>
    <row r="11670" spans="15:18" x14ac:dyDescent="0.25">
      <c r="O11670"/>
      <c r="P11670" s="29"/>
      <c r="R11670"/>
    </row>
    <row r="11671" spans="15:18" x14ac:dyDescent="0.25">
      <c r="O11671"/>
      <c r="P11671" s="29"/>
      <c r="R11671"/>
    </row>
    <row r="11672" spans="15:18" x14ac:dyDescent="0.25">
      <c r="O11672"/>
      <c r="P11672" s="29"/>
      <c r="R11672"/>
    </row>
    <row r="11673" spans="15:18" x14ac:dyDescent="0.25">
      <c r="O11673"/>
      <c r="P11673" s="29"/>
      <c r="R11673"/>
    </row>
    <row r="11674" spans="15:18" x14ac:dyDescent="0.25">
      <c r="O11674"/>
      <c r="P11674" s="29"/>
      <c r="R11674"/>
    </row>
    <row r="11675" spans="15:18" x14ac:dyDescent="0.25">
      <c r="O11675"/>
      <c r="P11675" s="29"/>
      <c r="R11675"/>
    </row>
    <row r="11676" spans="15:18" x14ac:dyDescent="0.25">
      <c r="O11676"/>
      <c r="P11676" s="29"/>
      <c r="R11676"/>
    </row>
    <row r="11677" spans="15:18" x14ac:dyDescent="0.25">
      <c r="O11677"/>
      <c r="P11677" s="29"/>
      <c r="R11677"/>
    </row>
    <row r="11678" spans="15:18" x14ac:dyDescent="0.25">
      <c r="O11678"/>
      <c r="P11678" s="29"/>
      <c r="R11678"/>
    </row>
    <row r="11679" spans="15:18" x14ac:dyDescent="0.25">
      <c r="O11679"/>
      <c r="P11679" s="29"/>
      <c r="R11679"/>
    </row>
    <row r="11680" spans="15:18" x14ac:dyDescent="0.25">
      <c r="O11680"/>
      <c r="P11680" s="29"/>
      <c r="R11680"/>
    </row>
    <row r="11681" spans="15:18" x14ac:dyDescent="0.25">
      <c r="O11681"/>
      <c r="P11681" s="29"/>
      <c r="R11681"/>
    </row>
    <row r="11682" spans="15:18" x14ac:dyDescent="0.25">
      <c r="O11682"/>
      <c r="P11682" s="29"/>
      <c r="R11682"/>
    </row>
    <row r="11683" spans="15:18" x14ac:dyDescent="0.25">
      <c r="O11683"/>
      <c r="P11683" s="29"/>
      <c r="R11683"/>
    </row>
    <row r="11684" spans="15:18" x14ac:dyDescent="0.25">
      <c r="O11684"/>
      <c r="P11684" s="29"/>
      <c r="R11684"/>
    </row>
    <row r="11685" spans="15:18" x14ac:dyDescent="0.25">
      <c r="O11685"/>
      <c r="P11685" s="29"/>
      <c r="R11685"/>
    </row>
    <row r="11686" spans="15:18" x14ac:dyDescent="0.25">
      <c r="O11686"/>
      <c r="P11686" s="29"/>
      <c r="R11686"/>
    </row>
    <row r="11687" spans="15:18" x14ac:dyDescent="0.25">
      <c r="O11687"/>
      <c r="P11687" s="29"/>
      <c r="R11687"/>
    </row>
    <row r="11688" spans="15:18" x14ac:dyDescent="0.25">
      <c r="O11688"/>
      <c r="P11688" s="29"/>
      <c r="R11688"/>
    </row>
    <row r="11689" spans="15:18" x14ac:dyDescent="0.25">
      <c r="O11689"/>
      <c r="P11689" s="29"/>
      <c r="R11689"/>
    </row>
    <row r="11690" spans="15:18" x14ac:dyDescent="0.25">
      <c r="O11690"/>
      <c r="P11690" s="29"/>
      <c r="R11690"/>
    </row>
    <row r="11691" spans="15:18" x14ac:dyDescent="0.25">
      <c r="O11691"/>
      <c r="P11691" s="29"/>
      <c r="R11691"/>
    </row>
    <row r="11692" spans="15:18" x14ac:dyDescent="0.25">
      <c r="O11692"/>
      <c r="P11692" s="29"/>
      <c r="R11692"/>
    </row>
    <row r="11693" spans="15:18" x14ac:dyDescent="0.25">
      <c r="O11693"/>
      <c r="P11693" s="29"/>
      <c r="R11693"/>
    </row>
    <row r="11694" spans="15:18" x14ac:dyDescent="0.25">
      <c r="O11694"/>
      <c r="P11694" s="29"/>
      <c r="R11694"/>
    </row>
    <row r="11695" spans="15:18" x14ac:dyDescent="0.25">
      <c r="O11695"/>
      <c r="P11695" s="29"/>
      <c r="R11695"/>
    </row>
    <row r="11696" spans="15:18" x14ac:dyDescent="0.25">
      <c r="O11696"/>
      <c r="P11696" s="29"/>
      <c r="R11696"/>
    </row>
    <row r="11697" spans="15:18" x14ac:dyDescent="0.25">
      <c r="O11697"/>
      <c r="P11697" s="29"/>
      <c r="R11697"/>
    </row>
    <row r="11698" spans="15:18" x14ac:dyDescent="0.25">
      <c r="O11698"/>
      <c r="P11698" s="29"/>
      <c r="R11698"/>
    </row>
    <row r="11699" spans="15:18" x14ac:dyDescent="0.25">
      <c r="O11699"/>
      <c r="P11699" s="29"/>
      <c r="R11699"/>
    </row>
    <row r="11700" spans="15:18" x14ac:dyDescent="0.25">
      <c r="O11700"/>
      <c r="P11700" s="29"/>
      <c r="R11700"/>
    </row>
    <row r="11701" spans="15:18" x14ac:dyDescent="0.25">
      <c r="O11701"/>
      <c r="P11701" s="29"/>
      <c r="R11701"/>
    </row>
    <row r="11702" spans="15:18" x14ac:dyDescent="0.25">
      <c r="O11702"/>
      <c r="P11702" s="29"/>
      <c r="R11702"/>
    </row>
    <row r="11703" spans="15:18" x14ac:dyDescent="0.25">
      <c r="O11703"/>
      <c r="P11703" s="29"/>
      <c r="R11703"/>
    </row>
    <row r="11704" spans="15:18" x14ac:dyDescent="0.25">
      <c r="O11704"/>
      <c r="P11704" s="29"/>
      <c r="R11704"/>
    </row>
    <row r="11705" spans="15:18" x14ac:dyDescent="0.25">
      <c r="O11705"/>
      <c r="P11705" s="29"/>
      <c r="R11705"/>
    </row>
    <row r="11706" spans="15:18" x14ac:dyDescent="0.25">
      <c r="O11706"/>
      <c r="P11706" s="29"/>
      <c r="R11706"/>
    </row>
    <row r="11707" spans="15:18" x14ac:dyDescent="0.25">
      <c r="O11707"/>
      <c r="P11707" s="29"/>
      <c r="R11707"/>
    </row>
    <row r="11708" spans="15:18" x14ac:dyDescent="0.25">
      <c r="O11708"/>
      <c r="P11708" s="29"/>
      <c r="R11708"/>
    </row>
    <row r="11709" spans="15:18" x14ac:dyDescent="0.25">
      <c r="O11709"/>
      <c r="P11709" s="29"/>
      <c r="R11709"/>
    </row>
    <row r="11710" spans="15:18" x14ac:dyDescent="0.25">
      <c r="O11710"/>
      <c r="P11710" s="29"/>
      <c r="R11710"/>
    </row>
    <row r="11711" spans="15:18" x14ac:dyDescent="0.25">
      <c r="O11711"/>
      <c r="P11711" s="29"/>
      <c r="R11711"/>
    </row>
    <row r="11712" spans="15:18" x14ac:dyDescent="0.25">
      <c r="O11712"/>
      <c r="P11712" s="29"/>
      <c r="R11712"/>
    </row>
    <row r="11713" spans="15:18" x14ac:dyDescent="0.25">
      <c r="O11713"/>
      <c r="P11713" s="29"/>
      <c r="R11713"/>
    </row>
    <row r="11714" spans="15:18" x14ac:dyDescent="0.25">
      <c r="O11714"/>
      <c r="P11714" s="29"/>
      <c r="R11714"/>
    </row>
    <row r="11715" spans="15:18" x14ac:dyDescent="0.25">
      <c r="O11715"/>
      <c r="P11715" s="29"/>
      <c r="R11715"/>
    </row>
    <row r="11716" spans="15:18" x14ac:dyDescent="0.25">
      <c r="O11716"/>
      <c r="P11716" s="29"/>
      <c r="R11716"/>
    </row>
    <row r="11717" spans="15:18" x14ac:dyDescent="0.25">
      <c r="O11717"/>
      <c r="P11717" s="29"/>
      <c r="R11717"/>
    </row>
    <row r="11718" spans="15:18" x14ac:dyDescent="0.25">
      <c r="O11718"/>
      <c r="P11718" s="29"/>
      <c r="R11718"/>
    </row>
    <row r="11719" spans="15:18" x14ac:dyDescent="0.25">
      <c r="O11719"/>
      <c r="P11719" s="29"/>
      <c r="R11719"/>
    </row>
    <row r="11720" spans="15:18" x14ac:dyDescent="0.25">
      <c r="O11720"/>
      <c r="P11720" s="29"/>
      <c r="R11720"/>
    </row>
    <row r="11721" spans="15:18" x14ac:dyDescent="0.25">
      <c r="O11721"/>
      <c r="P11721" s="29"/>
      <c r="R11721"/>
    </row>
    <row r="11722" spans="15:18" x14ac:dyDescent="0.25">
      <c r="O11722"/>
      <c r="P11722" s="29"/>
      <c r="R11722"/>
    </row>
    <row r="11723" spans="15:18" x14ac:dyDescent="0.25">
      <c r="O11723"/>
      <c r="P11723" s="29"/>
      <c r="R11723"/>
    </row>
    <row r="11724" spans="15:18" x14ac:dyDescent="0.25">
      <c r="O11724"/>
      <c r="P11724" s="29"/>
      <c r="R11724"/>
    </row>
    <row r="11725" spans="15:18" x14ac:dyDescent="0.25">
      <c r="O11725"/>
      <c r="P11725" s="29"/>
      <c r="R11725"/>
    </row>
    <row r="11726" spans="15:18" x14ac:dyDescent="0.25">
      <c r="O11726"/>
      <c r="P11726" s="29"/>
      <c r="R11726"/>
    </row>
    <row r="11727" spans="15:18" x14ac:dyDescent="0.25">
      <c r="O11727"/>
      <c r="P11727" s="29"/>
      <c r="R11727"/>
    </row>
    <row r="11728" spans="15:18" x14ac:dyDescent="0.25">
      <c r="O11728"/>
      <c r="P11728" s="29"/>
      <c r="R11728"/>
    </row>
    <row r="11729" spans="15:18" x14ac:dyDescent="0.25">
      <c r="O11729"/>
      <c r="P11729" s="29"/>
      <c r="R11729"/>
    </row>
    <row r="11730" spans="15:18" x14ac:dyDescent="0.25">
      <c r="O11730"/>
      <c r="P11730" s="29"/>
      <c r="R11730"/>
    </row>
    <row r="11731" spans="15:18" x14ac:dyDescent="0.25">
      <c r="O11731"/>
      <c r="P11731" s="29"/>
      <c r="R11731"/>
    </row>
    <row r="11732" spans="15:18" x14ac:dyDescent="0.25">
      <c r="O11732"/>
      <c r="P11732" s="29"/>
      <c r="R11732"/>
    </row>
    <row r="11733" spans="15:18" x14ac:dyDescent="0.25">
      <c r="O11733"/>
      <c r="P11733" s="29"/>
      <c r="R11733"/>
    </row>
    <row r="11734" spans="15:18" x14ac:dyDescent="0.25">
      <c r="O11734"/>
      <c r="P11734" s="29"/>
      <c r="R11734"/>
    </row>
    <row r="11735" spans="15:18" x14ac:dyDescent="0.25">
      <c r="O11735"/>
      <c r="P11735" s="29"/>
      <c r="R11735"/>
    </row>
    <row r="11736" spans="15:18" x14ac:dyDescent="0.25">
      <c r="O11736"/>
      <c r="P11736" s="29"/>
      <c r="R11736"/>
    </row>
    <row r="11737" spans="15:18" x14ac:dyDescent="0.25">
      <c r="O11737"/>
      <c r="P11737" s="29"/>
      <c r="R11737"/>
    </row>
    <row r="11738" spans="15:18" x14ac:dyDescent="0.25">
      <c r="O11738"/>
      <c r="P11738" s="29"/>
      <c r="R11738"/>
    </row>
    <row r="11739" spans="15:18" x14ac:dyDescent="0.25">
      <c r="O11739"/>
      <c r="P11739" s="29"/>
      <c r="R11739"/>
    </row>
    <row r="11740" spans="15:18" x14ac:dyDescent="0.25">
      <c r="O11740"/>
      <c r="P11740" s="29"/>
      <c r="R11740"/>
    </row>
    <row r="11741" spans="15:18" x14ac:dyDescent="0.25">
      <c r="O11741"/>
      <c r="P11741" s="29"/>
      <c r="R11741"/>
    </row>
    <row r="11742" spans="15:18" x14ac:dyDescent="0.25">
      <c r="O11742"/>
      <c r="P11742" s="29"/>
      <c r="R11742"/>
    </row>
    <row r="11743" spans="15:18" x14ac:dyDescent="0.25">
      <c r="O11743"/>
      <c r="P11743" s="29"/>
      <c r="R11743"/>
    </row>
    <row r="11744" spans="15:18" x14ac:dyDescent="0.25">
      <c r="O11744"/>
      <c r="P11744" s="29"/>
      <c r="R11744"/>
    </row>
    <row r="11745" spans="15:18" x14ac:dyDescent="0.25">
      <c r="O11745"/>
      <c r="P11745" s="29"/>
      <c r="R11745"/>
    </row>
    <row r="11746" spans="15:18" x14ac:dyDescent="0.25">
      <c r="O11746"/>
      <c r="P11746" s="29"/>
      <c r="R11746"/>
    </row>
    <row r="11747" spans="15:18" x14ac:dyDescent="0.25">
      <c r="O11747"/>
      <c r="P11747" s="29"/>
      <c r="R11747"/>
    </row>
    <row r="11748" spans="15:18" x14ac:dyDescent="0.25">
      <c r="O11748"/>
      <c r="P11748" s="29"/>
      <c r="R11748"/>
    </row>
    <row r="11749" spans="15:18" x14ac:dyDescent="0.25">
      <c r="O11749"/>
      <c r="P11749" s="29"/>
      <c r="R11749"/>
    </row>
    <row r="11750" spans="15:18" x14ac:dyDescent="0.25">
      <c r="O11750"/>
      <c r="P11750" s="29"/>
      <c r="R11750"/>
    </row>
    <row r="11751" spans="15:18" x14ac:dyDescent="0.25">
      <c r="O11751"/>
      <c r="P11751" s="29"/>
      <c r="R11751"/>
    </row>
    <row r="11752" spans="15:18" x14ac:dyDescent="0.25">
      <c r="O11752"/>
      <c r="P11752" s="29"/>
      <c r="R11752"/>
    </row>
    <row r="11753" spans="15:18" x14ac:dyDescent="0.25">
      <c r="O11753"/>
      <c r="P11753" s="29"/>
      <c r="R11753"/>
    </row>
    <row r="11754" spans="15:18" x14ac:dyDescent="0.25">
      <c r="O11754"/>
      <c r="P11754" s="29"/>
      <c r="R11754"/>
    </row>
    <row r="11755" spans="15:18" x14ac:dyDescent="0.25">
      <c r="O11755"/>
      <c r="P11755" s="29"/>
      <c r="R11755"/>
    </row>
    <row r="11756" spans="15:18" x14ac:dyDescent="0.25">
      <c r="O11756"/>
      <c r="P11756" s="29"/>
      <c r="R11756"/>
    </row>
    <row r="11757" spans="15:18" x14ac:dyDescent="0.25">
      <c r="O11757"/>
      <c r="P11757" s="29"/>
      <c r="R11757"/>
    </row>
    <row r="11758" spans="15:18" x14ac:dyDescent="0.25">
      <c r="O11758"/>
      <c r="P11758" s="29"/>
      <c r="R11758"/>
    </row>
    <row r="11759" spans="15:18" x14ac:dyDescent="0.25">
      <c r="O11759"/>
      <c r="P11759" s="29"/>
      <c r="R11759"/>
    </row>
    <row r="11760" spans="15:18" x14ac:dyDescent="0.25">
      <c r="O11760"/>
      <c r="P11760" s="29"/>
      <c r="R11760"/>
    </row>
    <row r="11761" spans="15:18" x14ac:dyDescent="0.25">
      <c r="O11761"/>
      <c r="P11761" s="29"/>
      <c r="R11761"/>
    </row>
    <row r="11762" spans="15:18" x14ac:dyDescent="0.25">
      <c r="O11762"/>
      <c r="P11762" s="29"/>
      <c r="R11762"/>
    </row>
    <row r="11763" spans="15:18" x14ac:dyDescent="0.25">
      <c r="O11763"/>
      <c r="P11763" s="29"/>
      <c r="R11763"/>
    </row>
    <row r="11764" spans="15:18" x14ac:dyDescent="0.25">
      <c r="O11764"/>
      <c r="P11764" s="29"/>
      <c r="R11764"/>
    </row>
    <row r="11765" spans="15:18" x14ac:dyDescent="0.25">
      <c r="O11765"/>
      <c r="P11765" s="29"/>
      <c r="R11765"/>
    </row>
    <row r="11766" spans="15:18" x14ac:dyDescent="0.25">
      <c r="O11766"/>
      <c r="P11766" s="29"/>
      <c r="R11766"/>
    </row>
    <row r="11767" spans="15:18" x14ac:dyDescent="0.25">
      <c r="O11767"/>
      <c r="P11767" s="29"/>
      <c r="R11767"/>
    </row>
    <row r="11768" spans="15:18" x14ac:dyDescent="0.25">
      <c r="O11768"/>
      <c r="P11768" s="29"/>
      <c r="R11768"/>
    </row>
    <row r="11769" spans="15:18" x14ac:dyDescent="0.25">
      <c r="O11769"/>
      <c r="P11769" s="29"/>
      <c r="R11769"/>
    </row>
    <row r="11770" spans="15:18" x14ac:dyDescent="0.25">
      <c r="O11770"/>
      <c r="P11770" s="29"/>
      <c r="R11770"/>
    </row>
    <row r="11771" spans="15:18" x14ac:dyDescent="0.25">
      <c r="O11771"/>
      <c r="P11771" s="29"/>
      <c r="R11771"/>
    </row>
    <row r="11772" spans="15:18" x14ac:dyDescent="0.25">
      <c r="O11772"/>
      <c r="P11772" s="29"/>
      <c r="R11772"/>
    </row>
    <row r="11773" spans="15:18" x14ac:dyDescent="0.25">
      <c r="O11773"/>
      <c r="P11773" s="29"/>
      <c r="R11773"/>
    </row>
    <row r="11774" spans="15:18" x14ac:dyDescent="0.25">
      <c r="O11774"/>
      <c r="P11774" s="29"/>
      <c r="R11774"/>
    </row>
    <row r="11775" spans="15:18" x14ac:dyDescent="0.25">
      <c r="O11775"/>
      <c r="P11775" s="29"/>
      <c r="R11775"/>
    </row>
    <row r="11776" spans="15:18" x14ac:dyDescent="0.25">
      <c r="O11776"/>
      <c r="P11776" s="29"/>
      <c r="R11776"/>
    </row>
    <row r="11777" spans="15:18" x14ac:dyDescent="0.25">
      <c r="O11777"/>
      <c r="P11777" s="29"/>
      <c r="R11777"/>
    </row>
    <row r="11778" spans="15:18" x14ac:dyDescent="0.25">
      <c r="O11778"/>
      <c r="P11778" s="29"/>
      <c r="R11778"/>
    </row>
    <row r="11779" spans="15:18" x14ac:dyDescent="0.25">
      <c r="O11779"/>
      <c r="P11779" s="29"/>
      <c r="R11779"/>
    </row>
    <row r="11780" spans="15:18" x14ac:dyDescent="0.25">
      <c r="O11780"/>
      <c r="P11780" s="29"/>
      <c r="R11780"/>
    </row>
    <row r="11781" spans="15:18" x14ac:dyDescent="0.25">
      <c r="O11781"/>
      <c r="P11781" s="29"/>
      <c r="R11781"/>
    </row>
    <row r="11782" spans="15:18" x14ac:dyDescent="0.25">
      <c r="O11782"/>
      <c r="P11782" s="29"/>
      <c r="R11782"/>
    </row>
    <row r="11783" spans="15:18" x14ac:dyDescent="0.25">
      <c r="O11783"/>
      <c r="P11783" s="29"/>
      <c r="R11783"/>
    </row>
    <row r="11784" spans="15:18" x14ac:dyDescent="0.25">
      <c r="O11784"/>
      <c r="P11784" s="29"/>
      <c r="R11784"/>
    </row>
    <row r="11785" spans="15:18" x14ac:dyDescent="0.25">
      <c r="O11785"/>
      <c r="P11785" s="29"/>
      <c r="R11785"/>
    </row>
    <row r="11786" spans="15:18" x14ac:dyDescent="0.25">
      <c r="O11786"/>
      <c r="P11786" s="29"/>
      <c r="R11786"/>
    </row>
    <row r="11787" spans="15:18" x14ac:dyDescent="0.25">
      <c r="O11787"/>
      <c r="P11787" s="29"/>
      <c r="R11787"/>
    </row>
    <row r="11788" spans="15:18" x14ac:dyDescent="0.25">
      <c r="O11788"/>
      <c r="P11788" s="29"/>
      <c r="R11788"/>
    </row>
    <row r="11789" spans="15:18" x14ac:dyDescent="0.25">
      <c r="O11789"/>
      <c r="P11789" s="29"/>
      <c r="R11789"/>
    </row>
    <row r="11790" spans="15:18" x14ac:dyDescent="0.25">
      <c r="O11790"/>
      <c r="P11790" s="29"/>
      <c r="R11790"/>
    </row>
    <row r="11791" spans="15:18" x14ac:dyDescent="0.25">
      <c r="O11791"/>
      <c r="P11791" s="29"/>
      <c r="R11791"/>
    </row>
    <row r="11792" spans="15:18" x14ac:dyDescent="0.25">
      <c r="O11792"/>
      <c r="P11792" s="29"/>
      <c r="R11792"/>
    </row>
    <row r="11793" spans="15:18" x14ac:dyDescent="0.25">
      <c r="O11793"/>
      <c r="P11793" s="29"/>
      <c r="R11793"/>
    </row>
    <row r="11794" spans="15:18" x14ac:dyDescent="0.25">
      <c r="O11794"/>
      <c r="P11794" s="29"/>
      <c r="R11794"/>
    </row>
    <row r="11795" spans="15:18" x14ac:dyDescent="0.25">
      <c r="O11795"/>
      <c r="P11795" s="29"/>
      <c r="R11795"/>
    </row>
    <row r="11796" spans="15:18" x14ac:dyDescent="0.25">
      <c r="O11796"/>
      <c r="P11796" s="29"/>
      <c r="R11796"/>
    </row>
    <row r="11797" spans="15:18" x14ac:dyDescent="0.25">
      <c r="O11797"/>
      <c r="P11797" s="29"/>
      <c r="R11797"/>
    </row>
    <row r="11798" spans="15:18" x14ac:dyDescent="0.25">
      <c r="O11798"/>
      <c r="P11798" s="29"/>
      <c r="R11798"/>
    </row>
    <row r="11799" spans="15:18" x14ac:dyDescent="0.25">
      <c r="O11799"/>
      <c r="P11799" s="29"/>
      <c r="R11799"/>
    </row>
    <row r="11800" spans="15:18" x14ac:dyDescent="0.25">
      <c r="O11800"/>
      <c r="P11800" s="29"/>
      <c r="R11800"/>
    </row>
    <row r="11801" spans="15:18" x14ac:dyDescent="0.25">
      <c r="O11801"/>
      <c r="P11801" s="29"/>
      <c r="R11801"/>
    </row>
    <row r="11802" spans="15:18" x14ac:dyDescent="0.25">
      <c r="O11802"/>
      <c r="P11802" s="29"/>
      <c r="R11802"/>
    </row>
    <row r="11803" spans="15:18" x14ac:dyDescent="0.25">
      <c r="O11803"/>
      <c r="P11803" s="29"/>
      <c r="R11803"/>
    </row>
    <row r="11804" spans="15:18" x14ac:dyDescent="0.25">
      <c r="O11804"/>
      <c r="P11804" s="29"/>
      <c r="R11804"/>
    </row>
    <row r="11805" spans="15:18" x14ac:dyDescent="0.25">
      <c r="O11805"/>
      <c r="P11805" s="29"/>
      <c r="R11805"/>
    </row>
    <row r="11806" spans="15:18" x14ac:dyDescent="0.25">
      <c r="O11806"/>
      <c r="P11806" s="29"/>
      <c r="R11806"/>
    </row>
    <row r="11807" spans="15:18" x14ac:dyDescent="0.25">
      <c r="O11807"/>
      <c r="P11807" s="29"/>
      <c r="R11807"/>
    </row>
    <row r="11808" spans="15:18" x14ac:dyDescent="0.25">
      <c r="O11808"/>
      <c r="P11808" s="29"/>
      <c r="R11808"/>
    </row>
    <row r="11809" spans="15:18" x14ac:dyDescent="0.25">
      <c r="O11809"/>
      <c r="P11809" s="29"/>
      <c r="R11809"/>
    </row>
    <row r="11810" spans="15:18" x14ac:dyDescent="0.25">
      <c r="O11810"/>
      <c r="P11810" s="29"/>
      <c r="R11810"/>
    </row>
    <row r="11811" spans="15:18" x14ac:dyDescent="0.25">
      <c r="O11811"/>
      <c r="P11811" s="29"/>
      <c r="R11811"/>
    </row>
    <row r="11812" spans="15:18" x14ac:dyDescent="0.25">
      <c r="O11812"/>
      <c r="P11812" s="29"/>
      <c r="R11812"/>
    </row>
    <row r="11813" spans="15:18" x14ac:dyDescent="0.25">
      <c r="O11813"/>
      <c r="P11813" s="29"/>
      <c r="R11813"/>
    </row>
    <row r="11814" spans="15:18" x14ac:dyDescent="0.25">
      <c r="O11814"/>
      <c r="P11814" s="29"/>
      <c r="R11814"/>
    </row>
    <row r="11815" spans="15:18" x14ac:dyDescent="0.25">
      <c r="O11815"/>
      <c r="P11815" s="29"/>
      <c r="R11815"/>
    </row>
    <row r="11816" spans="15:18" x14ac:dyDescent="0.25">
      <c r="O11816"/>
      <c r="P11816" s="29"/>
      <c r="R11816"/>
    </row>
    <row r="11817" spans="15:18" x14ac:dyDescent="0.25">
      <c r="O11817"/>
      <c r="P11817" s="29"/>
      <c r="R11817"/>
    </row>
    <row r="11818" spans="15:18" x14ac:dyDescent="0.25">
      <c r="O11818"/>
      <c r="P11818" s="29"/>
      <c r="R11818"/>
    </row>
    <row r="11819" spans="15:18" x14ac:dyDescent="0.25">
      <c r="O11819"/>
      <c r="P11819" s="29"/>
      <c r="R11819"/>
    </row>
    <row r="11820" spans="15:18" x14ac:dyDescent="0.25">
      <c r="O11820"/>
      <c r="P11820" s="29"/>
      <c r="R11820"/>
    </row>
    <row r="11821" spans="15:18" x14ac:dyDescent="0.25">
      <c r="O11821"/>
      <c r="P11821" s="29"/>
      <c r="R11821"/>
    </row>
    <row r="11822" spans="15:18" x14ac:dyDescent="0.25">
      <c r="O11822"/>
      <c r="P11822" s="29"/>
      <c r="R11822"/>
    </row>
    <row r="11823" spans="15:18" x14ac:dyDescent="0.25">
      <c r="O11823"/>
      <c r="P11823" s="29"/>
      <c r="R11823"/>
    </row>
    <row r="11824" spans="15:18" x14ac:dyDescent="0.25">
      <c r="O11824"/>
      <c r="P11824" s="29"/>
      <c r="R11824"/>
    </row>
    <row r="11825" spans="15:18" x14ac:dyDescent="0.25">
      <c r="O11825"/>
      <c r="P11825" s="29"/>
      <c r="R11825"/>
    </row>
    <row r="11826" spans="15:18" x14ac:dyDescent="0.25">
      <c r="O11826"/>
      <c r="P11826" s="29"/>
      <c r="R11826"/>
    </row>
    <row r="11827" spans="15:18" x14ac:dyDescent="0.25">
      <c r="O11827"/>
      <c r="P11827" s="29"/>
      <c r="R11827"/>
    </row>
    <row r="11828" spans="15:18" x14ac:dyDescent="0.25">
      <c r="O11828"/>
      <c r="P11828" s="29"/>
      <c r="R11828"/>
    </row>
    <row r="11829" spans="15:18" x14ac:dyDescent="0.25">
      <c r="O11829"/>
      <c r="P11829" s="29"/>
      <c r="R11829"/>
    </row>
    <row r="11830" spans="15:18" x14ac:dyDescent="0.25">
      <c r="O11830"/>
      <c r="P11830" s="29"/>
      <c r="R11830"/>
    </row>
    <row r="11831" spans="15:18" x14ac:dyDescent="0.25">
      <c r="O11831"/>
      <c r="P11831" s="29"/>
      <c r="R11831"/>
    </row>
    <row r="11832" spans="15:18" x14ac:dyDescent="0.25">
      <c r="O11832"/>
      <c r="P11832" s="29"/>
      <c r="R11832"/>
    </row>
    <row r="11833" spans="15:18" x14ac:dyDescent="0.25">
      <c r="O11833"/>
      <c r="P11833" s="29"/>
      <c r="R11833"/>
    </row>
    <row r="11834" spans="15:18" x14ac:dyDescent="0.25">
      <c r="O11834"/>
      <c r="P11834" s="29"/>
      <c r="R11834"/>
    </row>
    <row r="11835" spans="15:18" x14ac:dyDescent="0.25">
      <c r="O11835"/>
      <c r="P11835" s="29"/>
      <c r="R11835"/>
    </row>
    <row r="11836" spans="15:18" x14ac:dyDescent="0.25">
      <c r="O11836"/>
      <c r="P11836" s="29"/>
      <c r="R11836"/>
    </row>
    <row r="11837" spans="15:18" x14ac:dyDescent="0.25">
      <c r="O11837"/>
      <c r="P11837" s="29"/>
      <c r="R11837"/>
    </row>
    <row r="11838" spans="15:18" x14ac:dyDescent="0.25">
      <c r="O11838"/>
      <c r="P11838" s="29"/>
      <c r="R11838"/>
    </row>
    <row r="11839" spans="15:18" x14ac:dyDescent="0.25">
      <c r="O11839"/>
      <c r="P11839" s="29"/>
      <c r="R11839"/>
    </row>
    <row r="11840" spans="15:18" x14ac:dyDescent="0.25">
      <c r="O11840"/>
      <c r="P11840" s="29"/>
      <c r="R11840"/>
    </row>
    <row r="11841" spans="15:18" x14ac:dyDescent="0.25">
      <c r="O11841"/>
      <c r="P11841" s="29"/>
      <c r="R11841"/>
    </row>
    <row r="11842" spans="15:18" x14ac:dyDescent="0.25">
      <c r="O11842"/>
      <c r="P11842" s="29"/>
      <c r="R11842"/>
    </row>
    <row r="11843" spans="15:18" x14ac:dyDescent="0.25">
      <c r="O11843"/>
      <c r="P11843" s="29"/>
      <c r="R11843"/>
    </row>
    <row r="11844" spans="15:18" x14ac:dyDescent="0.25">
      <c r="O11844"/>
      <c r="P11844" s="29"/>
      <c r="R11844"/>
    </row>
    <row r="11845" spans="15:18" x14ac:dyDescent="0.25">
      <c r="O11845"/>
      <c r="P11845" s="29"/>
      <c r="R11845"/>
    </row>
    <row r="11846" spans="15:18" x14ac:dyDescent="0.25">
      <c r="O11846"/>
      <c r="P11846" s="29"/>
      <c r="R11846"/>
    </row>
    <row r="11847" spans="15:18" x14ac:dyDescent="0.25">
      <c r="O11847"/>
      <c r="P11847" s="29"/>
      <c r="R11847"/>
    </row>
    <row r="11848" spans="15:18" x14ac:dyDescent="0.25">
      <c r="O11848"/>
      <c r="P11848" s="29"/>
      <c r="R11848"/>
    </row>
    <row r="11849" spans="15:18" x14ac:dyDescent="0.25">
      <c r="O11849"/>
      <c r="P11849" s="29"/>
      <c r="R11849"/>
    </row>
    <row r="11850" spans="15:18" x14ac:dyDescent="0.25">
      <c r="O11850"/>
      <c r="P11850" s="29"/>
      <c r="R11850"/>
    </row>
    <row r="11851" spans="15:18" x14ac:dyDescent="0.25">
      <c r="O11851"/>
      <c r="P11851" s="29"/>
      <c r="R11851"/>
    </row>
    <row r="11852" spans="15:18" x14ac:dyDescent="0.25">
      <c r="O11852"/>
      <c r="P11852" s="29"/>
      <c r="R11852"/>
    </row>
    <row r="11853" spans="15:18" x14ac:dyDescent="0.25">
      <c r="O11853"/>
      <c r="P11853" s="29"/>
      <c r="R11853"/>
    </row>
    <row r="11854" spans="15:18" x14ac:dyDescent="0.25">
      <c r="O11854"/>
      <c r="P11854" s="29"/>
      <c r="R11854"/>
    </row>
    <row r="11855" spans="15:18" x14ac:dyDescent="0.25">
      <c r="O11855"/>
      <c r="P11855" s="29"/>
      <c r="R11855"/>
    </row>
    <row r="11856" spans="15:18" x14ac:dyDescent="0.25">
      <c r="O11856"/>
      <c r="P11856" s="29"/>
      <c r="R11856"/>
    </row>
    <row r="11857" spans="15:18" x14ac:dyDescent="0.25">
      <c r="O11857"/>
      <c r="P11857" s="29"/>
      <c r="R11857"/>
    </row>
    <row r="11858" spans="15:18" x14ac:dyDescent="0.25">
      <c r="O11858"/>
      <c r="P11858" s="29"/>
      <c r="R11858"/>
    </row>
    <row r="11859" spans="15:18" x14ac:dyDescent="0.25">
      <c r="O11859"/>
      <c r="P11859" s="29"/>
      <c r="R11859"/>
    </row>
    <row r="11860" spans="15:18" x14ac:dyDescent="0.25">
      <c r="O11860"/>
      <c r="P11860" s="29"/>
      <c r="R11860"/>
    </row>
    <row r="11861" spans="15:18" x14ac:dyDescent="0.25">
      <c r="O11861"/>
      <c r="P11861" s="29"/>
      <c r="R11861"/>
    </row>
    <row r="11862" spans="15:18" x14ac:dyDescent="0.25">
      <c r="O11862"/>
      <c r="P11862" s="29"/>
      <c r="R11862"/>
    </row>
    <row r="11863" spans="15:18" x14ac:dyDescent="0.25">
      <c r="O11863"/>
      <c r="P11863" s="29"/>
      <c r="R11863"/>
    </row>
    <row r="11864" spans="15:18" x14ac:dyDescent="0.25">
      <c r="O11864"/>
      <c r="P11864" s="29"/>
      <c r="R11864"/>
    </row>
    <row r="11865" spans="15:18" x14ac:dyDescent="0.25">
      <c r="O11865"/>
      <c r="P11865" s="29"/>
      <c r="R11865"/>
    </row>
    <row r="11866" spans="15:18" x14ac:dyDescent="0.25">
      <c r="O11866"/>
      <c r="P11866" s="29"/>
      <c r="R11866"/>
    </row>
    <row r="11867" spans="15:18" x14ac:dyDescent="0.25">
      <c r="O11867"/>
      <c r="P11867" s="29"/>
      <c r="R11867"/>
    </row>
    <row r="11868" spans="15:18" x14ac:dyDescent="0.25">
      <c r="O11868"/>
      <c r="P11868" s="29"/>
      <c r="R11868"/>
    </row>
    <row r="11869" spans="15:18" x14ac:dyDescent="0.25">
      <c r="O11869"/>
      <c r="P11869" s="29"/>
      <c r="R11869"/>
    </row>
    <row r="11870" spans="15:18" x14ac:dyDescent="0.25">
      <c r="O11870"/>
      <c r="P11870" s="29"/>
      <c r="R11870"/>
    </row>
    <row r="11871" spans="15:18" x14ac:dyDescent="0.25">
      <c r="O11871"/>
      <c r="P11871" s="29"/>
      <c r="R11871"/>
    </row>
    <row r="11872" spans="15:18" x14ac:dyDescent="0.25">
      <c r="O11872"/>
      <c r="P11872" s="29"/>
      <c r="R11872"/>
    </row>
    <row r="11873" spans="15:18" x14ac:dyDescent="0.25">
      <c r="O11873"/>
      <c r="P11873" s="29"/>
      <c r="R11873"/>
    </row>
    <row r="11874" spans="15:18" x14ac:dyDescent="0.25">
      <c r="O11874"/>
      <c r="P11874" s="29"/>
      <c r="R11874"/>
    </row>
    <row r="11875" spans="15:18" x14ac:dyDescent="0.25">
      <c r="O11875"/>
      <c r="P11875" s="29"/>
      <c r="R11875"/>
    </row>
    <row r="11876" spans="15:18" x14ac:dyDescent="0.25">
      <c r="O11876"/>
      <c r="P11876" s="29"/>
      <c r="R11876"/>
    </row>
    <row r="11877" spans="15:18" x14ac:dyDescent="0.25">
      <c r="O11877"/>
      <c r="P11877" s="29"/>
      <c r="R11877"/>
    </row>
    <row r="11878" spans="15:18" x14ac:dyDescent="0.25">
      <c r="O11878"/>
      <c r="P11878" s="29"/>
      <c r="R11878"/>
    </row>
    <row r="11879" spans="15:18" x14ac:dyDescent="0.25">
      <c r="O11879"/>
      <c r="P11879" s="29"/>
      <c r="R11879"/>
    </row>
    <row r="11880" spans="15:18" x14ac:dyDescent="0.25">
      <c r="O11880"/>
      <c r="P11880" s="29"/>
      <c r="R11880"/>
    </row>
    <row r="11881" spans="15:18" x14ac:dyDescent="0.25">
      <c r="O11881"/>
      <c r="P11881" s="29"/>
      <c r="R11881"/>
    </row>
    <row r="11882" spans="15:18" x14ac:dyDescent="0.25">
      <c r="O11882"/>
      <c r="P11882" s="29"/>
      <c r="R11882"/>
    </row>
    <row r="11883" spans="15:18" x14ac:dyDescent="0.25">
      <c r="O11883"/>
      <c r="P11883" s="29"/>
      <c r="R11883"/>
    </row>
    <row r="11884" spans="15:18" x14ac:dyDescent="0.25">
      <c r="O11884"/>
      <c r="P11884" s="29"/>
      <c r="R11884"/>
    </row>
    <row r="11885" spans="15:18" x14ac:dyDescent="0.25">
      <c r="O11885"/>
      <c r="P11885" s="29"/>
      <c r="R11885"/>
    </row>
    <row r="11886" spans="15:18" x14ac:dyDescent="0.25">
      <c r="O11886"/>
      <c r="P11886" s="29"/>
      <c r="R11886"/>
    </row>
    <row r="11887" spans="15:18" x14ac:dyDescent="0.25">
      <c r="O11887"/>
      <c r="P11887" s="29"/>
      <c r="R11887"/>
    </row>
    <row r="11888" spans="15:18" x14ac:dyDescent="0.25">
      <c r="O11888"/>
      <c r="P11888" s="29"/>
      <c r="R11888"/>
    </row>
    <row r="11889" spans="15:18" x14ac:dyDescent="0.25">
      <c r="O11889"/>
      <c r="P11889" s="29"/>
      <c r="R11889"/>
    </row>
    <row r="11890" spans="15:18" x14ac:dyDescent="0.25">
      <c r="O11890"/>
      <c r="P11890" s="29"/>
      <c r="R11890"/>
    </row>
    <row r="11891" spans="15:18" x14ac:dyDescent="0.25">
      <c r="O11891"/>
      <c r="P11891" s="29"/>
      <c r="R11891"/>
    </row>
    <row r="11892" spans="15:18" x14ac:dyDescent="0.25">
      <c r="O11892"/>
      <c r="P11892" s="29"/>
      <c r="R11892"/>
    </row>
    <row r="11893" spans="15:18" x14ac:dyDescent="0.25">
      <c r="O11893"/>
      <c r="P11893" s="29"/>
      <c r="R11893"/>
    </row>
    <row r="11894" spans="15:18" x14ac:dyDescent="0.25">
      <c r="O11894"/>
      <c r="P11894" s="29"/>
      <c r="R11894"/>
    </row>
    <row r="11895" spans="15:18" x14ac:dyDescent="0.25">
      <c r="O11895"/>
      <c r="P11895" s="29"/>
      <c r="R11895"/>
    </row>
    <row r="11896" spans="15:18" x14ac:dyDescent="0.25">
      <c r="O11896"/>
      <c r="P11896" s="29"/>
      <c r="R11896"/>
    </row>
    <row r="11897" spans="15:18" x14ac:dyDescent="0.25">
      <c r="O11897"/>
      <c r="P11897" s="29"/>
      <c r="R11897"/>
    </row>
    <row r="11898" spans="15:18" x14ac:dyDescent="0.25">
      <c r="O11898"/>
      <c r="P11898" s="29"/>
      <c r="R11898"/>
    </row>
    <row r="11899" spans="15:18" x14ac:dyDescent="0.25">
      <c r="O11899"/>
      <c r="P11899" s="29"/>
      <c r="R11899"/>
    </row>
    <row r="11900" spans="15:18" x14ac:dyDescent="0.25">
      <c r="O11900"/>
      <c r="P11900" s="29"/>
      <c r="R11900"/>
    </row>
    <row r="11901" spans="15:18" x14ac:dyDescent="0.25">
      <c r="O11901"/>
      <c r="P11901" s="29"/>
      <c r="R11901"/>
    </row>
    <row r="11902" spans="15:18" x14ac:dyDescent="0.25">
      <c r="O11902"/>
      <c r="P11902" s="29"/>
      <c r="R11902"/>
    </row>
    <row r="11903" spans="15:18" x14ac:dyDescent="0.25">
      <c r="O11903"/>
      <c r="P11903" s="29"/>
      <c r="R11903"/>
    </row>
    <row r="11904" spans="15:18" x14ac:dyDescent="0.25">
      <c r="O11904"/>
      <c r="P11904" s="29"/>
      <c r="R11904"/>
    </row>
    <row r="11905" spans="15:18" x14ac:dyDescent="0.25">
      <c r="O11905"/>
      <c r="P11905" s="29"/>
      <c r="R11905"/>
    </row>
    <row r="11906" spans="15:18" x14ac:dyDescent="0.25">
      <c r="O11906"/>
      <c r="P11906" s="29"/>
      <c r="R11906"/>
    </row>
    <row r="11907" spans="15:18" x14ac:dyDescent="0.25">
      <c r="O11907"/>
      <c r="P11907" s="29"/>
      <c r="R11907"/>
    </row>
    <row r="11908" spans="15:18" x14ac:dyDescent="0.25">
      <c r="O11908"/>
      <c r="P11908" s="29"/>
      <c r="R11908"/>
    </row>
    <row r="11909" spans="15:18" x14ac:dyDescent="0.25">
      <c r="O11909"/>
      <c r="P11909" s="29"/>
      <c r="R11909"/>
    </row>
    <row r="11910" spans="15:18" x14ac:dyDescent="0.25">
      <c r="O11910"/>
      <c r="P11910" s="29"/>
      <c r="R11910"/>
    </row>
    <row r="11911" spans="15:18" x14ac:dyDescent="0.25">
      <c r="O11911"/>
      <c r="P11911" s="29"/>
      <c r="R11911"/>
    </row>
    <row r="11912" spans="15:18" x14ac:dyDescent="0.25">
      <c r="O11912"/>
      <c r="P11912" s="29"/>
      <c r="R11912"/>
    </row>
    <row r="11913" spans="15:18" x14ac:dyDescent="0.25">
      <c r="O11913"/>
      <c r="P11913" s="29"/>
      <c r="R11913"/>
    </row>
    <row r="11914" spans="15:18" x14ac:dyDescent="0.25">
      <c r="O11914"/>
      <c r="P11914" s="29"/>
      <c r="R11914"/>
    </row>
    <row r="11915" spans="15:18" x14ac:dyDescent="0.25">
      <c r="O11915"/>
      <c r="P11915" s="29"/>
      <c r="R11915"/>
    </row>
    <row r="11916" spans="15:18" x14ac:dyDescent="0.25">
      <c r="O11916"/>
      <c r="P11916" s="29"/>
      <c r="R11916"/>
    </row>
    <row r="11917" spans="15:18" x14ac:dyDescent="0.25">
      <c r="O11917"/>
      <c r="P11917" s="29"/>
      <c r="R11917"/>
    </row>
    <row r="11918" spans="15:18" x14ac:dyDescent="0.25">
      <c r="O11918"/>
      <c r="P11918" s="29"/>
      <c r="R11918"/>
    </row>
    <row r="11919" spans="15:18" x14ac:dyDescent="0.25">
      <c r="O11919"/>
      <c r="P11919" s="29"/>
      <c r="R11919"/>
    </row>
    <row r="11920" spans="15:18" x14ac:dyDescent="0.25">
      <c r="O11920"/>
      <c r="P11920" s="29"/>
      <c r="R11920"/>
    </row>
    <row r="11921" spans="15:18" x14ac:dyDescent="0.25">
      <c r="O11921"/>
      <c r="P11921" s="29"/>
      <c r="R11921"/>
    </row>
    <row r="11922" spans="15:18" x14ac:dyDescent="0.25">
      <c r="O11922"/>
      <c r="P11922" s="29"/>
      <c r="R11922"/>
    </row>
    <row r="11923" spans="15:18" x14ac:dyDescent="0.25">
      <c r="O11923"/>
      <c r="P11923" s="29"/>
      <c r="R11923"/>
    </row>
    <row r="11924" spans="15:18" x14ac:dyDescent="0.25">
      <c r="O11924"/>
      <c r="P11924" s="29"/>
      <c r="R11924"/>
    </row>
    <row r="11925" spans="15:18" x14ac:dyDescent="0.25">
      <c r="O11925"/>
      <c r="P11925" s="29"/>
      <c r="R11925"/>
    </row>
    <row r="11926" spans="15:18" x14ac:dyDescent="0.25">
      <c r="O11926"/>
      <c r="P11926" s="29"/>
      <c r="R11926"/>
    </row>
    <row r="11927" spans="15:18" x14ac:dyDescent="0.25">
      <c r="O11927"/>
      <c r="P11927" s="29"/>
      <c r="R11927"/>
    </row>
    <row r="11928" spans="15:18" x14ac:dyDescent="0.25">
      <c r="O11928"/>
      <c r="P11928" s="29"/>
      <c r="R11928"/>
    </row>
    <row r="11929" spans="15:18" x14ac:dyDescent="0.25">
      <c r="O11929"/>
      <c r="P11929" s="29"/>
      <c r="R11929"/>
    </row>
    <row r="11930" spans="15:18" x14ac:dyDescent="0.25">
      <c r="O11930"/>
      <c r="P11930" s="29"/>
      <c r="R11930"/>
    </row>
    <row r="11931" spans="15:18" x14ac:dyDescent="0.25">
      <c r="O11931"/>
      <c r="P11931" s="29"/>
      <c r="R11931"/>
    </row>
    <row r="11932" spans="15:18" x14ac:dyDescent="0.25">
      <c r="O11932"/>
      <c r="P11932" s="29"/>
      <c r="R11932"/>
    </row>
    <row r="11933" spans="15:18" x14ac:dyDescent="0.25">
      <c r="O11933"/>
      <c r="P11933" s="29"/>
      <c r="R11933"/>
    </row>
    <row r="11934" spans="15:18" x14ac:dyDescent="0.25">
      <c r="O11934"/>
      <c r="P11934" s="29"/>
      <c r="R11934"/>
    </row>
    <row r="11935" spans="15:18" x14ac:dyDescent="0.25">
      <c r="O11935"/>
      <c r="P11935" s="29"/>
      <c r="R11935"/>
    </row>
    <row r="11936" spans="15:18" x14ac:dyDescent="0.25">
      <c r="O11936"/>
      <c r="P11936" s="29"/>
      <c r="R11936"/>
    </row>
    <row r="11937" spans="15:18" x14ac:dyDescent="0.25">
      <c r="O11937"/>
      <c r="P11937" s="29"/>
      <c r="R11937"/>
    </row>
    <row r="11938" spans="15:18" x14ac:dyDescent="0.25">
      <c r="O11938"/>
      <c r="P11938" s="29"/>
      <c r="R11938"/>
    </row>
    <row r="11939" spans="15:18" x14ac:dyDescent="0.25">
      <c r="O11939"/>
      <c r="P11939" s="29"/>
      <c r="R11939"/>
    </row>
    <row r="11940" spans="15:18" x14ac:dyDescent="0.25">
      <c r="O11940"/>
      <c r="P11940" s="29"/>
      <c r="R11940"/>
    </row>
    <row r="11941" spans="15:18" x14ac:dyDescent="0.25">
      <c r="O11941"/>
      <c r="P11941" s="29"/>
      <c r="R11941"/>
    </row>
    <row r="11942" spans="15:18" x14ac:dyDescent="0.25">
      <c r="O11942"/>
      <c r="P11942" s="29"/>
      <c r="R11942"/>
    </row>
    <row r="11943" spans="15:18" x14ac:dyDescent="0.25">
      <c r="O11943"/>
      <c r="P11943" s="29"/>
      <c r="R11943"/>
    </row>
    <row r="11944" spans="15:18" x14ac:dyDescent="0.25">
      <c r="O11944"/>
      <c r="P11944" s="29"/>
      <c r="R11944"/>
    </row>
    <row r="11945" spans="15:18" x14ac:dyDescent="0.25">
      <c r="O11945"/>
      <c r="P11945" s="29"/>
      <c r="R11945"/>
    </row>
    <row r="11946" spans="15:18" x14ac:dyDescent="0.25">
      <c r="O11946"/>
      <c r="P11946" s="29"/>
      <c r="R11946"/>
    </row>
    <row r="11947" spans="15:18" x14ac:dyDescent="0.25">
      <c r="O11947"/>
      <c r="P11947" s="29"/>
      <c r="R11947"/>
    </row>
    <row r="11948" spans="15:18" x14ac:dyDescent="0.25">
      <c r="O11948"/>
      <c r="P11948" s="29"/>
      <c r="R11948"/>
    </row>
    <row r="11949" spans="15:18" x14ac:dyDescent="0.25">
      <c r="O11949"/>
      <c r="P11949" s="29"/>
      <c r="R11949"/>
    </row>
    <row r="11950" spans="15:18" x14ac:dyDescent="0.25">
      <c r="O11950"/>
      <c r="P11950" s="29"/>
      <c r="R11950"/>
    </row>
    <row r="11951" spans="15:18" x14ac:dyDescent="0.25">
      <c r="O11951"/>
      <c r="P11951" s="29"/>
      <c r="R11951"/>
    </row>
    <row r="11952" spans="15:18" x14ac:dyDescent="0.25">
      <c r="O11952"/>
      <c r="P11952" s="29"/>
      <c r="R11952"/>
    </row>
    <row r="11953" spans="15:18" x14ac:dyDescent="0.25">
      <c r="O11953"/>
      <c r="P11953" s="29"/>
      <c r="R11953"/>
    </row>
    <row r="11954" spans="15:18" x14ac:dyDescent="0.25">
      <c r="O11954"/>
      <c r="P11954" s="29"/>
      <c r="R11954"/>
    </row>
    <row r="11955" spans="15:18" x14ac:dyDescent="0.25">
      <c r="O11955"/>
      <c r="P11955" s="29"/>
      <c r="R11955"/>
    </row>
    <row r="11956" spans="15:18" x14ac:dyDescent="0.25">
      <c r="O11956"/>
      <c r="P11956" s="29"/>
      <c r="R11956"/>
    </row>
    <row r="11957" spans="15:18" x14ac:dyDescent="0.25">
      <c r="O11957"/>
      <c r="P11957" s="29"/>
      <c r="R11957"/>
    </row>
    <row r="11958" spans="15:18" x14ac:dyDescent="0.25">
      <c r="O11958"/>
      <c r="P11958" s="29"/>
      <c r="R11958"/>
    </row>
    <row r="11959" spans="15:18" x14ac:dyDescent="0.25">
      <c r="O11959"/>
      <c r="P11959" s="29"/>
      <c r="R11959"/>
    </row>
    <row r="11960" spans="15:18" x14ac:dyDescent="0.25">
      <c r="O11960"/>
      <c r="P11960" s="29"/>
      <c r="R11960"/>
    </row>
    <row r="11961" spans="15:18" x14ac:dyDescent="0.25">
      <c r="O11961"/>
      <c r="P11961" s="29"/>
      <c r="R11961"/>
    </row>
    <row r="11962" spans="15:18" x14ac:dyDescent="0.25">
      <c r="O11962"/>
      <c r="P11962" s="29"/>
      <c r="R11962"/>
    </row>
    <row r="11963" spans="15:18" x14ac:dyDescent="0.25">
      <c r="O11963"/>
      <c r="P11963" s="29"/>
      <c r="R11963"/>
    </row>
    <row r="11964" spans="15:18" x14ac:dyDescent="0.25">
      <c r="O11964"/>
      <c r="P11964" s="29"/>
      <c r="R11964"/>
    </row>
    <row r="11965" spans="15:18" x14ac:dyDescent="0.25">
      <c r="O11965"/>
      <c r="P11965" s="29"/>
      <c r="R11965"/>
    </row>
    <row r="11966" spans="15:18" x14ac:dyDescent="0.25">
      <c r="O11966"/>
      <c r="P11966" s="29"/>
      <c r="R11966"/>
    </row>
    <row r="11967" spans="15:18" x14ac:dyDescent="0.25">
      <c r="O11967"/>
      <c r="P11967" s="29"/>
      <c r="R11967"/>
    </row>
    <row r="11968" spans="15:18" x14ac:dyDescent="0.25">
      <c r="O11968"/>
      <c r="P11968" s="29"/>
      <c r="R11968"/>
    </row>
    <row r="11969" spans="15:18" x14ac:dyDescent="0.25">
      <c r="O11969"/>
      <c r="P11969" s="29"/>
      <c r="R11969"/>
    </row>
    <row r="11970" spans="15:18" x14ac:dyDescent="0.25">
      <c r="O11970"/>
      <c r="P11970" s="29"/>
      <c r="R11970"/>
    </row>
    <row r="11971" spans="15:18" x14ac:dyDescent="0.25">
      <c r="O11971"/>
      <c r="P11971" s="29"/>
      <c r="R11971"/>
    </row>
    <row r="11972" spans="15:18" x14ac:dyDescent="0.25">
      <c r="O11972"/>
      <c r="P11972" s="29"/>
      <c r="R11972"/>
    </row>
    <row r="11973" spans="15:18" x14ac:dyDescent="0.25">
      <c r="O11973"/>
      <c r="P11973" s="29"/>
      <c r="R11973"/>
    </row>
    <row r="11974" spans="15:18" x14ac:dyDescent="0.25">
      <c r="O11974"/>
      <c r="P11974" s="29"/>
      <c r="R11974"/>
    </row>
    <row r="11975" spans="15:18" x14ac:dyDescent="0.25">
      <c r="O11975"/>
      <c r="P11975" s="29"/>
      <c r="R11975"/>
    </row>
    <row r="11976" spans="15:18" x14ac:dyDescent="0.25">
      <c r="O11976"/>
      <c r="P11976" s="29"/>
      <c r="R11976"/>
    </row>
    <row r="11977" spans="15:18" x14ac:dyDescent="0.25">
      <c r="O11977"/>
      <c r="P11977" s="29"/>
      <c r="R11977"/>
    </row>
    <row r="11978" spans="15:18" x14ac:dyDescent="0.25">
      <c r="O11978"/>
      <c r="P11978" s="29"/>
      <c r="R11978"/>
    </row>
    <row r="11979" spans="15:18" x14ac:dyDescent="0.25">
      <c r="O11979"/>
      <c r="P11979" s="29"/>
      <c r="R11979"/>
    </row>
    <row r="11980" spans="15:18" x14ac:dyDescent="0.25">
      <c r="O11980"/>
      <c r="P11980" s="29"/>
      <c r="R11980"/>
    </row>
    <row r="11981" spans="15:18" x14ac:dyDescent="0.25">
      <c r="O11981"/>
      <c r="P11981" s="29"/>
      <c r="R11981"/>
    </row>
    <row r="11982" spans="15:18" x14ac:dyDescent="0.25">
      <c r="O11982"/>
      <c r="P11982" s="29"/>
      <c r="R11982"/>
    </row>
    <row r="11983" spans="15:18" x14ac:dyDescent="0.25">
      <c r="O11983"/>
      <c r="P11983" s="29"/>
      <c r="R11983"/>
    </row>
    <row r="11984" spans="15:18" x14ac:dyDescent="0.25">
      <c r="O11984"/>
      <c r="P11984" s="29"/>
      <c r="R11984"/>
    </row>
    <row r="11985" spans="15:18" x14ac:dyDescent="0.25">
      <c r="O11985"/>
      <c r="P11985" s="29"/>
      <c r="R11985"/>
    </row>
    <row r="11986" spans="15:18" x14ac:dyDescent="0.25">
      <c r="O11986"/>
      <c r="P11986" s="29"/>
      <c r="R11986"/>
    </row>
    <row r="11987" spans="15:18" x14ac:dyDescent="0.25">
      <c r="O11987"/>
      <c r="P11987" s="29"/>
      <c r="R11987"/>
    </row>
    <row r="11988" spans="15:18" x14ac:dyDescent="0.25">
      <c r="O11988"/>
      <c r="P11988" s="29"/>
      <c r="R11988"/>
    </row>
    <row r="11989" spans="15:18" x14ac:dyDescent="0.25">
      <c r="O11989"/>
      <c r="P11989" s="29"/>
      <c r="R11989"/>
    </row>
    <row r="11990" spans="15:18" x14ac:dyDescent="0.25">
      <c r="O11990"/>
      <c r="P11990" s="29"/>
      <c r="R11990"/>
    </row>
    <row r="11991" spans="15:18" x14ac:dyDescent="0.25">
      <c r="O11991"/>
      <c r="P11991" s="29"/>
      <c r="R11991"/>
    </row>
    <row r="11992" spans="15:18" x14ac:dyDescent="0.25">
      <c r="O11992"/>
      <c r="P11992" s="29"/>
      <c r="R11992"/>
    </row>
    <row r="11993" spans="15:18" x14ac:dyDescent="0.25">
      <c r="O11993"/>
      <c r="P11993" s="29"/>
      <c r="R11993"/>
    </row>
    <row r="11994" spans="15:18" x14ac:dyDescent="0.25">
      <c r="O11994"/>
      <c r="P11994" s="29"/>
      <c r="R11994"/>
    </row>
    <row r="11995" spans="15:18" x14ac:dyDescent="0.25">
      <c r="O11995"/>
      <c r="P11995" s="29"/>
      <c r="R11995"/>
    </row>
    <row r="11996" spans="15:18" x14ac:dyDescent="0.25">
      <c r="O11996"/>
      <c r="P11996" s="29"/>
      <c r="R11996"/>
    </row>
    <row r="11997" spans="15:18" x14ac:dyDescent="0.25">
      <c r="O11997"/>
      <c r="P11997" s="29"/>
      <c r="R11997"/>
    </row>
    <row r="11998" spans="15:18" x14ac:dyDescent="0.25">
      <c r="O11998"/>
      <c r="P11998" s="29"/>
      <c r="R11998"/>
    </row>
    <row r="11999" spans="15:18" x14ac:dyDescent="0.25">
      <c r="O11999"/>
      <c r="P11999" s="29"/>
      <c r="R11999"/>
    </row>
    <row r="12000" spans="15:18" x14ac:dyDescent="0.25">
      <c r="O12000"/>
      <c r="P12000" s="29"/>
      <c r="R12000"/>
    </row>
    <row r="12001" spans="15:18" x14ac:dyDescent="0.25">
      <c r="O12001"/>
      <c r="P12001" s="29"/>
      <c r="R12001"/>
    </row>
    <row r="12002" spans="15:18" x14ac:dyDescent="0.25">
      <c r="O12002"/>
      <c r="P12002" s="29"/>
      <c r="R12002"/>
    </row>
    <row r="12003" spans="15:18" x14ac:dyDescent="0.25">
      <c r="O12003"/>
      <c r="P12003" s="29"/>
      <c r="R12003"/>
    </row>
    <row r="12004" spans="15:18" x14ac:dyDescent="0.25">
      <c r="O12004"/>
      <c r="P12004" s="29"/>
      <c r="R12004"/>
    </row>
    <row r="12005" spans="15:18" x14ac:dyDescent="0.25">
      <c r="O12005"/>
      <c r="P12005" s="29"/>
      <c r="R12005"/>
    </row>
    <row r="12006" spans="15:18" x14ac:dyDescent="0.25">
      <c r="O12006"/>
      <c r="P12006" s="29"/>
      <c r="R12006"/>
    </row>
    <row r="12007" spans="15:18" x14ac:dyDescent="0.25">
      <c r="O12007"/>
      <c r="P12007" s="29"/>
      <c r="R12007"/>
    </row>
    <row r="12008" spans="15:18" x14ac:dyDescent="0.25">
      <c r="O12008"/>
      <c r="P12008" s="29"/>
      <c r="R12008"/>
    </row>
    <row r="12009" spans="15:18" x14ac:dyDescent="0.25">
      <c r="O12009"/>
      <c r="P12009" s="29"/>
      <c r="R12009"/>
    </row>
    <row r="12010" spans="15:18" x14ac:dyDescent="0.25">
      <c r="O12010"/>
      <c r="P12010" s="29"/>
      <c r="R12010"/>
    </row>
    <row r="12011" spans="15:18" x14ac:dyDescent="0.25">
      <c r="O12011"/>
      <c r="P12011" s="29"/>
      <c r="R12011"/>
    </row>
    <row r="12012" spans="15:18" x14ac:dyDescent="0.25">
      <c r="O12012"/>
      <c r="P12012" s="29"/>
      <c r="R12012"/>
    </row>
    <row r="12013" spans="15:18" x14ac:dyDescent="0.25">
      <c r="O12013"/>
      <c r="P12013" s="29"/>
      <c r="R12013"/>
    </row>
    <row r="12014" spans="15:18" x14ac:dyDescent="0.25">
      <c r="O12014"/>
      <c r="P12014" s="29"/>
      <c r="R12014"/>
    </row>
    <row r="12015" spans="15:18" x14ac:dyDescent="0.25">
      <c r="O12015"/>
      <c r="P12015" s="29"/>
      <c r="R12015"/>
    </row>
    <row r="12016" spans="15:18" x14ac:dyDescent="0.25">
      <c r="O12016"/>
      <c r="P12016" s="29"/>
      <c r="R12016"/>
    </row>
    <row r="12017" spans="15:18" x14ac:dyDescent="0.25">
      <c r="O12017"/>
      <c r="P12017" s="29"/>
      <c r="R12017"/>
    </row>
    <row r="12018" spans="15:18" x14ac:dyDescent="0.25">
      <c r="O12018"/>
      <c r="P12018" s="29"/>
      <c r="R12018"/>
    </row>
    <row r="12019" spans="15:18" x14ac:dyDescent="0.25">
      <c r="O12019"/>
      <c r="P12019" s="29"/>
      <c r="R12019"/>
    </row>
    <row r="12020" spans="15:18" x14ac:dyDescent="0.25">
      <c r="O12020"/>
      <c r="P12020" s="29"/>
      <c r="R12020"/>
    </row>
    <row r="12021" spans="15:18" x14ac:dyDescent="0.25">
      <c r="O12021"/>
      <c r="P12021" s="29"/>
      <c r="R12021"/>
    </row>
    <row r="12022" spans="15:18" x14ac:dyDescent="0.25">
      <c r="O12022"/>
      <c r="P12022" s="29"/>
      <c r="R12022"/>
    </row>
    <row r="12023" spans="15:18" x14ac:dyDescent="0.25">
      <c r="O12023"/>
      <c r="P12023" s="29"/>
      <c r="R12023"/>
    </row>
    <row r="12024" spans="15:18" x14ac:dyDescent="0.25">
      <c r="O12024"/>
      <c r="P12024" s="29"/>
      <c r="R12024"/>
    </row>
    <row r="12025" spans="15:18" x14ac:dyDescent="0.25">
      <c r="O12025"/>
      <c r="P12025" s="29"/>
      <c r="R12025"/>
    </row>
    <row r="12026" spans="15:18" x14ac:dyDescent="0.25">
      <c r="O12026"/>
      <c r="P12026" s="29"/>
      <c r="R12026"/>
    </row>
    <row r="12027" spans="15:18" x14ac:dyDescent="0.25">
      <c r="O12027"/>
      <c r="P12027" s="29"/>
      <c r="R12027"/>
    </row>
    <row r="12028" spans="15:18" x14ac:dyDescent="0.25">
      <c r="O12028"/>
      <c r="P12028" s="29"/>
      <c r="R12028"/>
    </row>
    <row r="12029" spans="15:18" x14ac:dyDescent="0.25">
      <c r="O12029"/>
      <c r="P12029" s="29"/>
      <c r="R12029"/>
    </row>
    <row r="12030" spans="15:18" x14ac:dyDescent="0.25">
      <c r="O12030"/>
      <c r="P12030" s="29"/>
      <c r="R12030"/>
    </row>
    <row r="12031" spans="15:18" x14ac:dyDescent="0.25">
      <c r="O12031"/>
      <c r="P12031" s="29"/>
      <c r="R12031"/>
    </row>
    <row r="12032" spans="15:18" x14ac:dyDescent="0.25">
      <c r="O12032"/>
      <c r="P12032" s="29"/>
      <c r="R12032"/>
    </row>
    <row r="12033" spans="15:18" x14ac:dyDescent="0.25">
      <c r="O12033"/>
      <c r="P12033" s="29"/>
      <c r="R12033"/>
    </row>
    <row r="12034" spans="15:18" x14ac:dyDescent="0.25">
      <c r="O12034"/>
      <c r="P12034" s="29"/>
      <c r="R12034"/>
    </row>
    <row r="12035" spans="15:18" x14ac:dyDescent="0.25">
      <c r="O12035"/>
      <c r="P12035" s="29"/>
      <c r="R12035"/>
    </row>
    <row r="12036" spans="15:18" x14ac:dyDescent="0.25">
      <c r="O12036"/>
      <c r="P12036" s="29"/>
      <c r="R12036"/>
    </row>
    <row r="12037" spans="15:18" x14ac:dyDescent="0.25">
      <c r="O12037"/>
      <c r="P12037" s="29"/>
      <c r="R12037"/>
    </row>
    <row r="12038" spans="15:18" x14ac:dyDescent="0.25">
      <c r="O12038"/>
      <c r="P12038" s="29"/>
      <c r="R12038"/>
    </row>
    <row r="12039" spans="15:18" x14ac:dyDescent="0.25">
      <c r="O12039"/>
      <c r="P12039" s="29"/>
      <c r="R12039"/>
    </row>
    <row r="12040" spans="15:18" x14ac:dyDescent="0.25">
      <c r="O12040"/>
      <c r="P12040" s="29"/>
      <c r="R12040"/>
    </row>
    <row r="12041" spans="15:18" x14ac:dyDescent="0.25">
      <c r="O12041"/>
      <c r="P12041" s="29"/>
      <c r="R12041"/>
    </row>
    <row r="12042" spans="15:18" x14ac:dyDescent="0.25">
      <c r="O12042"/>
      <c r="P12042" s="29"/>
      <c r="R12042"/>
    </row>
    <row r="12043" spans="15:18" x14ac:dyDescent="0.25">
      <c r="O12043"/>
      <c r="P12043" s="29"/>
      <c r="R12043"/>
    </row>
    <row r="12044" spans="15:18" x14ac:dyDescent="0.25">
      <c r="O12044"/>
      <c r="P12044" s="29"/>
      <c r="R12044"/>
    </row>
    <row r="12045" spans="15:18" x14ac:dyDescent="0.25">
      <c r="O12045"/>
      <c r="P12045" s="29"/>
      <c r="R12045"/>
    </row>
    <row r="12046" spans="15:18" x14ac:dyDescent="0.25">
      <c r="O12046"/>
      <c r="P12046" s="29"/>
      <c r="R12046"/>
    </row>
    <row r="12047" spans="15:18" x14ac:dyDescent="0.25">
      <c r="O12047"/>
      <c r="P12047" s="29"/>
      <c r="R12047"/>
    </row>
    <row r="12048" spans="15:18" x14ac:dyDescent="0.25">
      <c r="O12048"/>
      <c r="P12048" s="29"/>
      <c r="R12048"/>
    </row>
    <row r="12049" spans="15:18" x14ac:dyDescent="0.25">
      <c r="O12049"/>
      <c r="P12049" s="29"/>
      <c r="R12049"/>
    </row>
    <row r="12050" spans="15:18" x14ac:dyDescent="0.25">
      <c r="O12050"/>
      <c r="P12050" s="29"/>
      <c r="R12050"/>
    </row>
    <row r="12051" spans="15:18" x14ac:dyDescent="0.25">
      <c r="O12051"/>
      <c r="P12051" s="29"/>
      <c r="R12051"/>
    </row>
    <row r="12052" spans="15:18" x14ac:dyDescent="0.25">
      <c r="O12052"/>
      <c r="P12052" s="29"/>
      <c r="R12052"/>
    </row>
    <row r="12053" spans="15:18" x14ac:dyDescent="0.25">
      <c r="O12053"/>
      <c r="P12053" s="29"/>
      <c r="R12053"/>
    </row>
    <row r="12054" spans="15:18" x14ac:dyDescent="0.25">
      <c r="O12054"/>
      <c r="P12054" s="29"/>
      <c r="R12054"/>
    </row>
    <row r="12055" spans="15:18" x14ac:dyDescent="0.25">
      <c r="O12055"/>
      <c r="P12055" s="29"/>
      <c r="R12055"/>
    </row>
    <row r="12056" spans="15:18" x14ac:dyDescent="0.25">
      <c r="O12056"/>
      <c r="P12056" s="29"/>
      <c r="R12056"/>
    </row>
    <row r="12057" spans="15:18" x14ac:dyDescent="0.25">
      <c r="O12057"/>
      <c r="P12057" s="29"/>
      <c r="R12057"/>
    </row>
    <row r="12058" spans="15:18" x14ac:dyDescent="0.25">
      <c r="O12058"/>
      <c r="P12058" s="29"/>
      <c r="R12058"/>
    </row>
    <row r="12059" spans="15:18" x14ac:dyDescent="0.25">
      <c r="O12059"/>
      <c r="P12059" s="29"/>
      <c r="R12059"/>
    </row>
    <row r="12060" spans="15:18" x14ac:dyDescent="0.25">
      <c r="O12060"/>
      <c r="P12060" s="29"/>
      <c r="R12060"/>
    </row>
    <row r="12061" spans="15:18" x14ac:dyDescent="0.25">
      <c r="O12061"/>
      <c r="P12061" s="29"/>
      <c r="R12061"/>
    </row>
    <row r="12062" spans="15:18" x14ac:dyDescent="0.25">
      <c r="O12062"/>
      <c r="P12062" s="29"/>
      <c r="R12062"/>
    </row>
    <row r="12063" spans="15:18" x14ac:dyDescent="0.25">
      <c r="O12063"/>
      <c r="P12063" s="29"/>
      <c r="R12063"/>
    </row>
    <row r="12064" spans="15:18" x14ac:dyDescent="0.25">
      <c r="O12064"/>
      <c r="P12064" s="29"/>
      <c r="R12064"/>
    </row>
    <row r="12065" spans="15:18" x14ac:dyDescent="0.25">
      <c r="O12065"/>
      <c r="P12065" s="29"/>
      <c r="R12065"/>
    </row>
    <row r="12066" spans="15:18" x14ac:dyDescent="0.25">
      <c r="O12066"/>
      <c r="P12066" s="29"/>
      <c r="R12066"/>
    </row>
    <row r="12067" spans="15:18" x14ac:dyDescent="0.25">
      <c r="O12067"/>
      <c r="P12067" s="29"/>
      <c r="R12067"/>
    </row>
    <row r="12068" spans="15:18" x14ac:dyDescent="0.25">
      <c r="O12068"/>
      <c r="P12068" s="29"/>
      <c r="R12068"/>
    </row>
    <row r="12069" spans="15:18" x14ac:dyDescent="0.25">
      <c r="O12069"/>
      <c r="P12069" s="29"/>
      <c r="R12069"/>
    </row>
    <row r="12070" spans="15:18" x14ac:dyDescent="0.25">
      <c r="O12070"/>
      <c r="P12070" s="29"/>
      <c r="R12070"/>
    </row>
    <row r="12071" spans="15:18" x14ac:dyDescent="0.25">
      <c r="O12071"/>
      <c r="P12071" s="29"/>
      <c r="R12071"/>
    </row>
    <row r="12072" spans="15:18" x14ac:dyDescent="0.25">
      <c r="O12072"/>
      <c r="P12072" s="29"/>
      <c r="R12072"/>
    </row>
    <row r="12073" spans="15:18" x14ac:dyDescent="0.25">
      <c r="O12073"/>
      <c r="P12073" s="29"/>
      <c r="R12073"/>
    </row>
    <row r="12074" spans="15:18" x14ac:dyDescent="0.25">
      <c r="O12074"/>
      <c r="P12074" s="29"/>
      <c r="R12074"/>
    </row>
    <row r="12075" spans="15:18" x14ac:dyDescent="0.25">
      <c r="O12075"/>
      <c r="P12075" s="29"/>
      <c r="R12075"/>
    </row>
    <row r="12076" spans="15:18" x14ac:dyDescent="0.25">
      <c r="O12076"/>
      <c r="P12076" s="29"/>
      <c r="R12076"/>
    </row>
    <row r="12077" spans="15:18" x14ac:dyDescent="0.25">
      <c r="O12077"/>
      <c r="P12077" s="29"/>
      <c r="R12077"/>
    </row>
    <row r="12078" spans="15:18" x14ac:dyDescent="0.25">
      <c r="O12078"/>
      <c r="P12078" s="29"/>
      <c r="R12078"/>
    </row>
    <row r="12079" spans="15:18" x14ac:dyDescent="0.25">
      <c r="O12079"/>
      <c r="P12079" s="29"/>
      <c r="R12079"/>
    </row>
    <row r="12080" spans="15:18" x14ac:dyDescent="0.25">
      <c r="O12080"/>
      <c r="P12080" s="29"/>
      <c r="R12080"/>
    </row>
    <row r="12081" spans="15:18" x14ac:dyDescent="0.25">
      <c r="O12081"/>
      <c r="P12081" s="29"/>
      <c r="R12081"/>
    </row>
    <row r="12082" spans="15:18" x14ac:dyDescent="0.25">
      <c r="O12082"/>
      <c r="P12082" s="29"/>
      <c r="R12082"/>
    </row>
    <row r="12083" spans="15:18" x14ac:dyDescent="0.25">
      <c r="O12083"/>
      <c r="P12083" s="29"/>
      <c r="R12083"/>
    </row>
    <row r="12084" spans="15:18" x14ac:dyDescent="0.25">
      <c r="O12084"/>
      <c r="P12084" s="29"/>
      <c r="R12084"/>
    </row>
    <row r="12085" spans="15:18" x14ac:dyDescent="0.25">
      <c r="O12085"/>
      <c r="P12085" s="29"/>
      <c r="R12085"/>
    </row>
    <row r="12086" spans="15:18" x14ac:dyDescent="0.25">
      <c r="O12086"/>
      <c r="P12086" s="29"/>
      <c r="R12086"/>
    </row>
    <row r="12087" spans="15:18" x14ac:dyDescent="0.25">
      <c r="O12087"/>
      <c r="P12087" s="29"/>
      <c r="R12087"/>
    </row>
    <row r="12088" spans="15:18" x14ac:dyDescent="0.25">
      <c r="O12088"/>
      <c r="P12088" s="29"/>
      <c r="R12088"/>
    </row>
    <row r="12089" spans="15:18" x14ac:dyDescent="0.25">
      <c r="O12089"/>
      <c r="P12089" s="29"/>
      <c r="R12089"/>
    </row>
    <row r="12090" spans="15:18" x14ac:dyDescent="0.25">
      <c r="O12090"/>
      <c r="P12090" s="29"/>
      <c r="R12090"/>
    </row>
    <row r="12091" spans="15:18" x14ac:dyDescent="0.25">
      <c r="O12091"/>
      <c r="P12091" s="29"/>
      <c r="R12091"/>
    </row>
    <row r="12092" spans="15:18" x14ac:dyDescent="0.25">
      <c r="O12092"/>
      <c r="P12092" s="29"/>
      <c r="R12092"/>
    </row>
    <row r="12093" spans="15:18" x14ac:dyDescent="0.25">
      <c r="O12093"/>
      <c r="P12093" s="29"/>
      <c r="R12093"/>
    </row>
    <row r="12094" spans="15:18" x14ac:dyDescent="0.25">
      <c r="O12094"/>
      <c r="P12094" s="29"/>
      <c r="R12094"/>
    </row>
    <row r="12095" spans="15:18" x14ac:dyDescent="0.25">
      <c r="O12095"/>
      <c r="P12095" s="29"/>
      <c r="R12095"/>
    </row>
    <row r="12096" spans="15:18" x14ac:dyDescent="0.25">
      <c r="O12096"/>
      <c r="P12096" s="29"/>
      <c r="R12096"/>
    </row>
    <row r="12097" spans="15:18" x14ac:dyDescent="0.25">
      <c r="O12097"/>
      <c r="P12097" s="29"/>
      <c r="R12097"/>
    </row>
    <row r="12098" spans="15:18" x14ac:dyDescent="0.25">
      <c r="O12098"/>
      <c r="P12098" s="29"/>
      <c r="R12098"/>
    </row>
    <row r="12099" spans="15:18" x14ac:dyDescent="0.25">
      <c r="O12099"/>
      <c r="P12099" s="29"/>
      <c r="R12099"/>
    </row>
    <row r="12100" spans="15:18" x14ac:dyDescent="0.25">
      <c r="O12100"/>
      <c r="P12100" s="29"/>
      <c r="R12100"/>
    </row>
    <row r="12101" spans="15:18" x14ac:dyDescent="0.25">
      <c r="O12101"/>
      <c r="P12101" s="29"/>
      <c r="R12101"/>
    </row>
    <row r="12102" spans="15:18" x14ac:dyDescent="0.25">
      <c r="O12102"/>
      <c r="P12102" s="29"/>
      <c r="R12102"/>
    </row>
    <row r="12103" spans="15:18" x14ac:dyDescent="0.25">
      <c r="O12103"/>
      <c r="P12103" s="29"/>
      <c r="R12103"/>
    </row>
    <row r="12104" spans="15:18" x14ac:dyDescent="0.25">
      <c r="O12104"/>
      <c r="P12104" s="29"/>
      <c r="R12104"/>
    </row>
    <row r="12105" spans="15:18" x14ac:dyDescent="0.25">
      <c r="O12105"/>
      <c r="P12105" s="29"/>
      <c r="R12105"/>
    </row>
    <row r="12106" spans="15:18" x14ac:dyDescent="0.25">
      <c r="O12106"/>
      <c r="P12106" s="29"/>
      <c r="R12106"/>
    </row>
    <row r="12107" spans="15:18" x14ac:dyDescent="0.25">
      <c r="O12107"/>
      <c r="P12107" s="29"/>
      <c r="R12107"/>
    </row>
    <row r="12108" spans="15:18" x14ac:dyDescent="0.25">
      <c r="O12108"/>
      <c r="P12108" s="29"/>
      <c r="R12108"/>
    </row>
    <row r="12109" spans="15:18" x14ac:dyDescent="0.25">
      <c r="O12109"/>
      <c r="P12109" s="29"/>
      <c r="R12109"/>
    </row>
    <row r="12110" spans="15:18" x14ac:dyDescent="0.25">
      <c r="O12110"/>
      <c r="P12110" s="29"/>
      <c r="R12110"/>
    </row>
    <row r="12111" spans="15:18" x14ac:dyDescent="0.25">
      <c r="O12111"/>
      <c r="P12111" s="29"/>
      <c r="R12111"/>
    </row>
    <row r="12112" spans="15:18" x14ac:dyDescent="0.25">
      <c r="O12112"/>
      <c r="P12112" s="29"/>
      <c r="R12112"/>
    </row>
    <row r="12113" spans="15:18" x14ac:dyDescent="0.25">
      <c r="O12113"/>
      <c r="P12113" s="29"/>
      <c r="R12113"/>
    </row>
    <row r="12114" spans="15:18" x14ac:dyDescent="0.25">
      <c r="O12114"/>
      <c r="P12114" s="29"/>
      <c r="R12114"/>
    </row>
    <row r="12115" spans="15:18" x14ac:dyDescent="0.25">
      <c r="O12115"/>
      <c r="P12115" s="29"/>
      <c r="R12115"/>
    </row>
    <row r="12116" spans="15:18" x14ac:dyDescent="0.25">
      <c r="O12116"/>
      <c r="P12116" s="29"/>
      <c r="R12116"/>
    </row>
    <row r="12117" spans="15:18" x14ac:dyDescent="0.25">
      <c r="O12117"/>
      <c r="P12117" s="29"/>
      <c r="R12117"/>
    </row>
    <row r="12118" spans="15:18" x14ac:dyDescent="0.25">
      <c r="O12118"/>
      <c r="P12118" s="29"/>
      <c r="R12118"/>
    </row>
    <row r="12119" spans="15:18" x14ac:dyDescent="0.25">
      <c r="O12119"/>
      <c r="P12119" s="29"/>
      <c r="R12119"/>
    </row>
    <row r="12120" spans="15:18" x14ac:dyDescent="0.25">
      <c r="O12120"/>
      <c r="P12120" s="29"/>
      <c r="R12120"/>
    </row>
    <row r="12121" spans="15:18" x14ac:dyDescent="0.25">
      <c r="O12121"/>
      <c r="P12121" s="29"/>
      <c r="R12121"/>
    </row>
    <row r="12122" spans="15:18" x14ac:dyDescent="0.25">
      <c r="O12122"/>
      <c r="P12122" s="29"/>
      <c r="R12122"/>
    </row>
    <row r="12123" spans="15:18" x14ac:dyDescent="0.25">
      <c r="O12123"/>
      <c r="P12123" s="29"/>
      <c r="R12123"/>
    </row>
    <row r="12124" spans="15:18" x14ac:dyDescent="0.25">
      <c r="O12124"/>
      <c r="P12124" s="29"/>
      <c r="R12124"/>
    </row>
    <row r="12125" spans="15:18" x14ac:dyDescent="0.25">
      <c r="O12125"/>
      <c r="P12125" s="29"/>
      <c r="R12125"/>
    </row>
    <row r="12126" spans="15:18" x14ac:dyDescent="0.25">
      <c r="O12126"/>
      <c r="P12126" s="29"/>
      <c r="R12126"/>
    </row>
    <row r="12127" spans="15:18" x14ac:dyDescent="0.25">
      <c r="O12127"/>
      <c r="P12127" s="29"/>
      <c r="R12127"/>
    </row>
    <row r="12128" spans="15:18" x14ac:dyDescent="0.25">
      <c r="O12128"/>
      <c r="P12128" s="29"/>
      <c r="R12128"/>
    </row>
    <row r="12129" spans="15:18" x14ac:dyDescent="0.25">
      <c r="O12129"/>
      <c r="P12129" s="29"/>
      <c r="R12129"/>
    </row>
    <row r="12130" spans="15:18" x14ac:dyDescent="0.25">
      <c r="O12130"/>
      <c r="P12130" s="29"/>
      <c r="R12130"/>
    </row>
    <row r="12131" spans="15:18" x14ac:dyDescent="0.25">
      <c r="O12131"/>
      <c r="P12131" s="29"/>
      <c r="R12131"/>
    </row>
    <row r="12132" spans="15:18" x14ac:dyDescent="0.25">
      <c r="O12132"/>
      <c r="P12132" s="29"/>
      <c r="R12132"/>
    </row>
    <row r="12133" spans="15:18" x14ac:dyDescent="0.25">
      <c r="O12133"/>
      <c r="P12133" s="29"/>
      <c r="R12133"/>
    </row>
    <row r="12134" spans="15:18" x14ac:dyDescent="0.25">
      <c r="O12134"/>
      <c r="P12134" s="29"/>
      <c r="R12134"/>
    </row>
    <row r="12135" spans="15:18" x14ac:dyDescent="0.25">
      <c r="O12135"/>
      <c r="P12135" s="29"/>
      <c r="R12135"/>
    </row>
    <row r="12136" spans="15:18" x14ac:dyDescent="0.25">
      <c r="O12136"/>
      <c r="P12136" s="29"/>
      <c r="R12136"/>
    </row>
    <row r="12137" spans="15:18" x14ac:dyDescent="0.25">
      <c r="O12137"/>
      <c r="P12137" s="29"/>
      <c r="R12137"/>
    </row>
    <row r="12138" spans="15:18" x14ac:dyDescent="0.25">
      <c r="O12138"/>
      <c r="P12138" s="29"/>
      <c r="R12138"/>
    </row>
    <row r="12139" spans="15:18" x14ac:dyDescent="0.25">
      <c r="O12139"/>
      <c r="P12139" s="29"/>
      <c r="R12139"/>
    </row>
    <row r="12140" spans="15:18" x14ac:dyDescent="0.25">
      <c r="O12140"/>
      <c r="P12140" s="29"/>
      <c r="R12140"/>
    </row>
    <row r="12141" spans="15:18" x14ac:dyDescent="0.25">
      <c r="O12141"/>
      <c r="P12141" s="29"/>
      <c r="R12141"/>
    </row>
    <row r="12142" spans="15:18" x14ac:dyDescent="0.25">
      <c r="O12142"/>
      <c r="P12142" s="29"/>
      <c r="R12142"/>
    </row>
    <row r="12143" spans="15:18" x14ac:dyDescent="0.25">
      <c r="O12143"/>
      <c r="P12143" s="29"/>
      <c r="R12143"/>
    </row>
    <row r="12144" spans="15:18" x14ac:dyDescent="0.25">
      <c r="O12144"/>
      <c r="P12144" s="29"/>
      <c r="R12144"/>
    </row>
    <row r="12145" spans="15:18" x14ac:dyDescent="0.25">
      <c r="O12145"/>
      <c r="P12145" s="29"/>
      <c r="R12145"/>
    </row>
    <row r="12146" spans="15:18" x14ac:dyDescent="0.25">
      <c r="O12146"/>
      <c r="P12146" s="29"/>
      <c r="R12146"/>
    </row>
    <row r="12147" spans="15:18" x14ac:dyDescent="0.25">
      <c r="O12147"/>
      <c r="P12147" s="29"/>
      <c r="R12147"/>
    </row>
    <row r="12148" spans="15:18" x14ac:dyDescent="0.25">
      <c r="O12148"/>
      <c r="P12148" s="29"/>
      <c r="R12148"/>
    </row>
    <row r="12149" spans="15:18" x14ac:dyDescent="0.25">
      <c r="O12149"/>
      <c r="P12149" s="29"/>
      <c r="R12149"/>
    </row>
    <row r="12150" spans="15:18" x14ac:dyDescent="0.25">
      <c r="O12150"/>
      <c r="P12150" s="29"/>
      <c r="R12150"/>
    </row>
    <row r="12151" spans="15:18" x14ac:dyDescent="0.25">
      <c r="O12151"/>
      <c r="P12151" s="29"/>
      <c r="R12151"/>
    </row>
    <row r="12152" spans="15:18" x14ac:dyDescent="0.25">
      <c r="O12152"/>
      <c r="P12152" s="29"/>
      <c r="R12152"/>
    </row>
    <row r="12153" spans="15:18" x14ac:dyDescent="0.25">
      <c r="O12153"/>
      <c r="P12153" s="29"/>
      <c r="R12153"/>
    </row>
    <row r="12154" spans="15:18" x14ac:dyDescent="0.25">
      <c r="O12154"/>
      <c r="P12154" s="29"/>
      <c r="R12154"/>
    </row>
    <row r="12155" spans="15:18" x14ac:dyDescent="0.25">
      <c r="O12155"/>
      <c r="P12155" s="29"/>
      <c r="R12155"/>
    </row>
    <row r="12156" spans="15:18" x14ac:dyDescent="0.25">
      <c r="O12156"/>
      <c r="P12156" s="29"/>
      <c r="R12156"/>
    </row>
    <row r="12157" spans="15:18" x14ac:dyDescent="0.25">
      <c r="O12157"/>
      <c r="P12157" s="29"/>
      <c r="R12157"/>
    </row>
    <row r="12158" spans="15:18" x14ac:dyDescent="0.25">
      <c r="O12158"/>
      <c r="P12158" s="29"/>
      <c r="R12158"/>
    </row>
    <row r="12159" spans="15:18" x14ac:dyDescent="0.25">
      <c r="O12159"/>
      <c r="P12159" s="29"/>
      <c r="R12159"/>
    </row>
    <row r="12160" spans="15:18" x14ac:dyDescent="0.25">
      <c r="O12160"/>
      <c r="P12160" s="29"/>
      <c r="R12160"/>
    </row>
    <row r="12161" spans="15:18" x14ac:dyDescent="0.25">
      <c r="O12161"/>
      <c r="P12161" s="29"/>
      <c r="R12161"/>
    </row>
    <row r="12162" spans="15:18" x14ac:dyDescent="0.25">
      <c r="O12162"/>
      <c r="P12162" s="29"/>
      <c r="R12162"/>
    </row>
    <row r="12163" spans="15:18" x14ac:dyDescent="0.25">
      <c r="O12163"/>
      <c r="P12163" s="29"/>
      <c r="R12163"/>
    </row>
    <row r="12164" spans="15:18" x14ac:dyDescent="0.25">
      <c r="O12164"/>
      <c r="P12164" s="29"/>
      <c r="R12164"/>
    </row>
    <row r="12165" spans="15:18" x14ac:dyDescent="0.25">
      <c r="O12165"/>
      <c r="P12165" s="29"/>
      <c r="R12165"/>
    </row>
    <row r="12166" spans="15:18" x14ac:dyDescent="0.25">
      <c r="O12166"/>
      <c r="P12166" s="29"/>
      <c r="R12166"/>
    </row>
    <row r="12167" spans="15:18" x14ac:dyDescent="0.25">
      <c r="O12167"/>
      <c r="P12167" s="29"/>
      <c r="R12167"/>
    </row>
    <row r="12168" spans="15:18" x14ac:dyDescent="0.25">
      <c r="O12168"/>
      <c r="P12168" s="29"/>
      <c r="R12168"/>
    </row>
    <row r="12169" spans="15:18" x14ac:dyDescent="0.25">
      <c r="O12169"/>
      <c r="P12169" s="29"/>
      <c r="R12169"/>
    </row>
    <row r="12170" spans="15:18" x14ac:dyDescent="0.25">
      <c r="O12170"/>
      <c r="P12170" s="29"/>
      <c r="R12170"/>
    </row>
    <row r="12171" spans="15:18" x14ac:dyDescent="0.25">
      <c r="O12171"/>
      <c r="P12171" s="29"/>
      <c r="R12171"/>
    </row>
    <row r="12172" spans="15:18" x14ac:dyDescent="0.25">
      <c r="O12172"/>
      <c r="P12172" s="29"/>
      <c r="R12172"/>
    </row>
    <row r="12173" spans="15:18" x14ac:dyDescent="0.25">
      <c r="O12173"/>
      <c r="P12173" s="29"/>
      <c r="R12173"/>
    </row>
    <row r="12174" spans="15:18" x14ac:dyDescent="0.25">
      <c r="O12174"/>
      <c r="P12174" s="29"/>
      <c r="R12174"/>
    </row>
    <row r="12175" spans="15:18" x14ac:dyDescent="0.25">
      <c r="O12175"/>
      <c r="P12175" s="29"/>
      <c r="R12175"/>
    </row>
    <row r="12176" spans="15:18" x14ac:dyDescent="0.25">
      <c r="O12176"/>
      <c r="P12176" s="29"/>
      <c r="R12176"/>
    </row>
    <row r="12177" spans="15:18" x14ac:dyDescent="0.25">
      <c r="O12177"/>
      <c r="P12177" s="29"/>
      <c r="R12177"/>
    </row>
    <row r="12178" spans="15:18" x14ac:dyDescent="0.25">
      <c r="O12178"/>
      <c r="P12178" s="29"/>
      <c r="R12178"/>
    </row>
    <row r="12179" spans="15:18" x14ac:dyDescent="0.25">
      <c r="O12179"/>
      <c r="P12179" s="29"/>
      <c r="R12179"/>
    </row>
    <row r="12180" spans="15:18" x14ac:dyDescent="0.25">
      <c r="O12180"/>
      <c r="P12180" s="29"/>
      <c r="R12180"/>
    </row>
    <row r="12181" spans="15:18" x14ac:dyDescent="0.25">
      <c r="O12181"/>
      <c r="P12181" s="29"/>
      <c r="R12181"/>
    </row>
    <row r="12182" spans="15:18" x14ac:dyDescent="0.25">
      <c r="O12182"/>
      <c r="P12182" s="29"/>
      <c r="R12182"/>
    </row>
    <row r="12183" spans="15:18" x14ac:dyDescent="0.25">
      <c r="O12183"/>
      <c r="P12183" s="29"/>
      <c r="R12183"/>
    </row>
    <row r="12184" spans="15:18" x14ac:dyDescent="0.25">
      <c r="O12184"/>
      <c r="P12184" s="29"/>
      <c r="R12184"/>
    </row>
    <row r="12185" spans="15:18" x14ac:dyDescent="0.25">
      <c r="O12185"/>
      <c r="P12185" s="29"/>
      <c r="R12185"/>
    </row>
    <row r="12186" spans="15:18" x14ac:dyDescent="0.25">
      <c r="O12186"/>
      <c r="P12186" s="29"/>
      <c r="R12186"/>
    </row>
    <row r="12187" spans="15:18" x14ac:dyDescent="0.25">
      <c r="O12187"/>
      <c r="P12187" s="29"/>
      <c r="R12187"/>
    </row>
    <row r="12188" spans="15:18" x14ac:dyDescent="0.25">
      <c r="O12188"/>
      <c r="P12188" s="29"/>
      <c r="R12188"/>
    </row>
    <row r="12189" spans="15:18" x14ac:dyDescent="0.25">
      <c r="O12189"/>
      <c r="P12189" s="29"/>
      <c r="R12189"/>
    </row>
    <row r="12190" spans="15:18" x14ac:dyDescent="0.25">
      <c r="O12190"/>
      <c r="P12190" s="29"/>
      <c r="R12190"/>
    </row>
    <row r="12191" spans="15:18" x14ac:dyDescent="0.25">
      <c r="O12191"/>
      <c r="P12191" s="29"/>
      <c r="R12191"/>
    </row>
    <row r="12192" spans="15:18" x14ac:dyDescent="0.25">
      <c r="O12192"/>
      <c r="P12192" s="29"/>
      <c r="R12192"/>
    </row>
    <row r="12193" spans="15:18" x14ac:dyDescent="0.25">
      <c r="O12193"/>
      <c r="P12193" s="29"/>
      <c r="R12193"/>
    </row>
    <row r="12194" spans="15:18" x14ac:dyDescent="0.25">
      <c r="O12194"/>
      <c r="P12194" s="29"/>
      <c r="R12194"/>
    </row>
    <row r="12195" spans="15:18" x14ac:dyDescent="0.25">
      <c r="O12195"/>
      <c r="P12195" s="29"/>
      <c r="R12195"/>
    </row>
    <row r="12196" spans="15:18" x14ac:dyDescent="0.25">
      <c r="O12196"/>
      <c r="P12196" s="29"/>
      <c r="R12196"/>
    </row>
    <row r="12197" spans="15:18" x14ac:dyDescent="0.25">
      <c r="O12197"/>
      <c r="P12197" s="29"/>
      <c r="R12197"/>
    </row>
    <row r="12198" spans="15:18" x14ac:dyDescent="0.25">
      <c r="O12198"/>
      <c r="P12198" s="29"/>
      <c r="R12198"/>
    </row>
    <row r="12199" spans="15:18" x14ac:dyDescent="0.25">
      <c r="O12199"/>
      <c r="P12199" s="29"/>
      <c r="R12199"/>
    </row>
    <row r="12200" spans="15:18" x14ac:dyDescent="0.25">
      <c r="O12200"/>
      <c r="P12200" s="29"/>
      <c r="R12200"/>
    </row>
    <row r="12201" spans="15:18" x14ac:dyDescent="0.25">
      <c r="O12201"/>
      <c r="P12201" s="29"/>
      <c r="R12201"/>
    </row>
    <row r="12202" spans="15:18" x14ac:dyDescent="0.25">
      <c r="O12202"/>
      <c r="P12202" s="29"/>
      <c r="R12202"/>
    </row>
    <row r="12203" spans="15:18" x14ac:dyDescent="0.25">
      <c r="O12203"/>
      <c r="P12203" s="29"/>
      <c r="R12203"/>
    </row>
    <row r="12204" spans="15:18" x14ac:dyDescent="0.25">
      <c r="O12204"/>
      <c r="P12204" s="29"/>
      <c r="R12204"/>
    </row>
    <row r="12205" spans="15:18" x14ac:dyDescent="0.25">
      <c r="O12205"/>
      <c r="P12205" s="29"/>
      <c r="R12205"/>
    </row>
    <row r="12206" spans="15:18" x14ac:dyDescent="0.25">
      <c r="O12206"/>
      <c r="P12206" s="29"/>
      <c r="R12206"/>
    </row>
    <row r="12207" spans="15:18" x14ac:dyDescent="0.25">
      <c r="O12207"/>
      <c r="P12207" s="29"/>
      <c r="R12207"/>
    </row>
    <row r="12208" spans="15:18" x14ac:dyDescent="0.25">
      <c r="O12208"/>
      <c r="P12208" s="29"/>
      <c r="R12208"/>
    </row>
    <row r="12209" spans="15:18" x14ac:dyDescent="0.25">
      <c r="O12209"/>
      <c r="P12209" s="29"/>
      <c r="R12209"/>
    </row>
    <row r="12210" spans="15:18" x14ac:dyDescent="0.25">
      <c r="O12210"/>
      <c r="P12210" s="29"/>
      <c r="R12210"/>
    </row>
    <row r="12211" spans="15:18" x14ac:dyDescent="0.25">
      <c r="O12211"/>
      <c r="P12211" s="29"/>
      <c r="R12211"/>
    </row>
    <row r="12212" spans="15:18" x14ac:dyDescent="0.25">
      <c r="O12212"/>
      <c r="P12212" s="29"/>
      <c r="R12212"/>
    </row>
    <row r="12213" spans="15:18" x14ac:dyDescent="0.25">
      <c r="O12213"/>
      <c r="P12213" s="29"/>
      <c r="R12213"/>
    </row>
    <row r="12214" spans="15:18" x14ac:dyDescent="0.25">
      <c r="O12214"/>
      <c r="P12214" s="29"/>
      <c r="R12214"/>
    </row>
    <row r="12215" spans="15:18" x14ac:dyDescent="0.25">
      <c r="O12215"/>
      <c r="P12215" s="29"/>
      <c r="R12215"/>
    </row>
    <row r="12216" spans="15:18" x14ac:dyDescent="0.25">
      <c r="O12216"/>
      <c r="P12216" s="29"/>
      <c r="R12216"/>
    </row>
    <row r="12217" spans="15:18" x14ac:dyDescent="0.25">
      <c r="O12217"/>
      <c r="P12217" s="29"/>
      <c r="R12217"/>
    </row>
    <row r="12218" spans="15:18" x14ac:dyDescent="0.25">
      <c r="O12218"/>
      <c r="P12218" s="29"/>
      <c r="R12218"/>
    </row>
    <row r="12219" spans="15:18" x14ac:dyDescent="0.25">
      <c r="O12219"/>
      <c r="P12219" s="29"/>
      <c r="R12219"/>
    </row>
    <row r="12220" spans="15:18" x14ac:dyDescent="0.25">
      <c r="O12220"/>
      <c r="P12220" s="29"/>
      <c r="R12220"/>
    </row>
    <row r="12221" spans="15:18" x14ac:dyDescent="0.25">
      <c r="O12221"/>
      <c r="P12221" s="29"/>
      <c r="R12221"/>
    </row>
    <row r="12222" spans="15:18" x14ac:dyDescent="0.25">
      <c r="O12222"/>
      <c r="P12222" s="29"/>
      <c r="R12222"/>
    </row>
    <row r="12223" spans="15:18" x14ac:dyDescent="0.25">
      <c r="O12223"/>
      <c r="P12223" s="29"/>
      <c r="R12223"/>
    </row>
    <row r="12224" spans="15:18" x14ac:dyDescent="0.25">
      <c r="O12224"/>
      <c r="P12224" s="29"/>
      <c r="R12224"/>
    </row>
    <row r="12225" spans="15:18" x14ac:dyDescent="0.25">
      <c r="O12225"/>
      <c r="P12225" s="29"/>
      <c r="R12225"/>
    </row>
    <row r="12226" spans="15:18" x14ac:dyDescent="0.25">
      <c r="O12226"/>
      <c r="P12226" s="29"/>
      <c r="R12226"/>
    </row>
    <row r="12227" spans="15:18" x14ac:dyDescent="0.25">
      <c r="O12227"/>
      <c r="P12227" s="29"/>
      <c r="R12227"/>
    </row>
    <row r="12228" spans="15:18" x14ac:dyDescent="0.25">
      <c r="O12228"/>
      <c r="P12228" s="29"/>
      <c r="R12228"/>
    </row>
    <row r="12229" spans="15:18" x14ac:dyDescent="0.25">
      <c r="O12229"/>
      <c r="P12229" s="29"/>
      <c r="R12229"/>
    </row>
    <row r="12230" spans="15:18" x14ac:dyDescent="0.25">
      <c r="O12230"/>
      <c r="P12230" s="29"/>
      <c r="R12230"/>
    </row>
    <row r="12231" spans="15:18" x14ac:dyDescent="0.25">
      <c r="O12231"/>
      <c r="P12231" s="29"/>
      <c r="R12231"/>
    </row>
    <row r="12232" spans="15:18" x14ac:dyDescent="0.25">
      <c r="O12232"/>
      <c r="P12232" s="29"/>
      <c r="R12232"/>
    </row>
    <row r="12233" spans="15:18" x14ac:dyDescent="0.25">
      <c r="O12233"/>
      <c r="P12233" s="29"/>
      <c r="R12233"/>
    </row>
    <row r="12234" spans="15:18" x14ac:dyDescent="0.25">
      <c r="O12234"/>
      <c r="P12234" s="29"/>
      <c r="R12234"/>
    </row>
    <row r="12235" spans="15:18" x14ac:dyDescent="0.25">
      <c r="O12235"/>
      <c r="P12235" s="29"/>
      <c r="R12235"/>
    </row>
    <row r="12236" spans="15:18" x14ac:dyDescent="0.25">
      <c r="O12236"/>
      <c r="P12236" s="29"/>
      <c r="R12236"/>
    </row>
    <row r="12237" spans="15:18" x14ac:dyDescent="0.25">
      <c r="O12237"/>
      <c r="P12237" s="29"/>
      <c r="R12237"/>
    </row>
    <row r="12238" spans="15:18" x14ac:dyDescent="0.25">
      <c r="O12238"/>
      <c r="P12238" s="29"/>
      <c r="R12238"/>
    </row>
    <row r="12239" spans="15:18" x14ac:dyDescent="0.25">
      <c r="O12239"/>
      <c r="P12239" s="29"/>
      <c r="R12239"/>
    </row>
    <row r="12240" spans="15:18" x14ac:dyDescent="0.25">
      <c r="O12240"/>
      <c r="P12240" s="29"/>
      <c r="R12240"/>
    </row>
    <row r="12241" spans="15:18" x14ac:dyDescent="0.25">
      <c r="O12241"/>
      <c r="P12241" s="29"/>
      <c r="R12241"/>
    </row>
    <row r="12242" spans="15:18" x14ac:dyDescent="0.25">
      <c r="O12242"/>
      <c r="P12242" s="29"/>
      <c r="R12242"/>
    </row>
    <row r="12243" spans="15:18" x14ac:dyDescent="0.25">
      <c r="O12243"/>
      <c r="P12243" s="29"/>
      <c r="R12243"/>
    </row>
    <row r="12244" spans="15:18" x14ac:dyDescent="0.25">
      <c r="O12244"/>
      <c r="P12244" s="29"/>
      <c r="R12244"/>
    </row>
    <row r="12245" spans="15:18" x14ac:dyDescent="0.25">
      <c r="O12245"/>
      <c r="P12245" s="29"/>
      <c r="R12245"/>
    </row>
    <row r="12246" spans="15:18" x14ac:dyDescent="0.25">
      <c r="O12246"/>
      <c r="P12246" s="29"/>
      <c r="R12246"/>
    </row>
    <row r="12247" spans="15:18" x14ac:dyDescent="0.25">
      <c r="O12247"/>
      <c r="P12247" s="29"/>
      <c r="R12247"/>
    </row>
    <row r="12248" spans="15:18" x14ac:dyDescent="0.25">
      <c r="O12248"/>
      <c r="P12248" s="29"/>
      <c r="R12248"/>
    </row>
    <row r="12249" spans="15:18" x14ac:dyDescent="0.25">
      <c r="O12249"/>
      <c r="P12249" s="29"/>
      <c r="R12249"/>
    </row>
    <row r="12250" spans="15:18" x14ac:dyDescent="0.25">
      <c r="O12250"/>
      <c r="P12250" s="29"/>
      <c r="R12250"/>
    </row>
    <row r="12251" spans="15:18" x14ac:dyDescent="0.25">
      <c r="O12251"/>
      <c r="P12251" s="29"/>
      <c r="R12251"/>
    </row>
    <row r="12252" spans="15:18" x14ac:dyDescent="0.25">
      <c r="O12252"/>
      <c r="P12252" s="29"/>
      <c r="R12252"/>
    </row>
    <row r="12253" spans="15:18" x14ac:dyDescent="0.25">
      <c r="O12253"/>
      <c r="P12253" s="29"/>
      <c r="R12253"/>
    </row>
    <row r="12254" spans="15:18" x14ac:dyDescent="0.25">
      <c r="O12254"/>
      <c r="P12254" s="29"/>
      <c r="R12254"/>
    </row>
    <row r="12255" spans="15:18" x14ac:dyDescent="0.25">
      <c r="O12255"/>
      <c r="P12255" s="29"/>
      <c r="R12255"/>
    </row>
    <row r="12256" spans="15:18" x14ac:dyDescent="0.25">
      <c r="O12256"/>
      <c r="P12256" s="29"/>
      <c r="R12256"/>
    </row>
    <row r="12257" spans="15:18" x14ac:dyDescent="0.25">
      <c r="O12257"/>
      <c r="P12257" s="29"/>
      <c r="R12257"/>
    </row>
    <row r="12258" spans="15:18" x14ac:dyDescent="0.25">
      <c r="O12258"/>
      <c r="P12258" s="29"/>
      <c r="R12258"/>
    </row>
    <row r="12259" spans="15:18" x14ac:dyDescent="0.25">
      <c r="O12259"/>
      <c r="P12259" s="29"/>
      <c r="R12259"/>
    </row>
    <row r="12260" spans="15:18" x14ac:dyDescent="0.25">
      <c r="O12260"/>
      <c r="P12260" s="29"/>
      <c r="R12260"/>
    </row>
    <row r="12261" spans="15:18" x14ac:dyDescent="0.25">
      <c r="O12261"/>
      <c r="P12261" s="29"/>
      <c r="R12261"/>
    </row>
    <row r="12262" spans="15:18" x14ac:dyDescent="0.25">
      <c r="O12262"/>
      <c r="P12262" s="29"/>
      <c r="R12262"/>
    </row>
    <row r="12263" spans="15:18" x14ac:dyDescent="0.25">
      <c r="O12263"/>
      <c r="P12263" s="29"/>
      <c r="R12263"/>
    </row>
    <row r="12264" spans="15:18" x14ac:dyDescent="0.25">
      <c r="O12264"/>
      <c r="P12264" s="29"/>
      <c r="R12264"/>
    </row>
    <row r="12265" spans="15:18" x14ac:dyDescent="0.25">
      <c r="O12265"/>
      <c r="P12265" s="29"/>
      <c r="R12265"/>
    </row>
    <row r="12266" spans="15:18" x14ac:dyDescent="0.25">
      <c r="O12266"/>
      <c r="P12266" s="29"/>
      <c r="R12266"/>
    </row>
    <row r="12267" spans="15:18" x14ac:dyDescent="0.25">
      <c r="O12267"/>
      <c r="P12267" s="29"/>
      <c r="R12267"/>
    </row>
    <row r="12268" spans="15:18" x14ac:dyDescent="0.25">
      <c r="O12268"/>
      <c r="P12268" s="29"/>
      <c r="R12268"/>
    </row>
    <row r="12269" spans="15:18" x14ac:dyDescent="0.25">
      <c r="O12269"/>
      <c r="P12269" s="29"/>
      <c r="R12269"/>
    </row>
    <row r="12270" spans="15:18" x14ac:dyDescent="0.25">
      <c r="O12270"/>
      <c r="P12270" s="29"/>
      <c r="R12270"/>
    </row>
    <row r="12271" spans="15:18" x14ac:dyDescent="0.25">
      <c r="O12271"/>
      <c r="P12271" s="29"/>
      <c r="R12271"/>
    </row>
    <row r="12272" spans="15:18" x14ac:dyDescent="0.25">
      <c r="O12272"/>
      <c r="P12272" s="29"/>
      <c r="R12272"/>
    </row>
    <row r="12273" spans="15:18" x14ac:dyDescent="0.25">
      <c r="O12273"/>
      <c r="P12273" s="29"/>
      <c r="R12273"/>
    </row>
    <row r="12274" spans="15:18" x14ac:dyDescent="0.25">
      <c r="O12274"/>
      <c r="P12274" s="29"/>
      <c r="R12274"/>
    </row>
    <row r="12275" spans="15:18" x14ac:dyDescent="0.25">
      <c r="O12275"/>
      <c r="P12275" s="29"/>
      <c r="R12275"/>
    </row>
    <row r="12276" spans="15:18" x14ac:dyDescent="0.25">
      <c r="O12276"/>
      <c r="P12276" s="29"/>
      <c r="R12276"/>
    </row>
    <row r="12277" spans="15:18" x14ac:dyDescent="0.25">
      <c r="O12277"/>
      <c r="P12277" s="29"/>
      <c r="R12277"/>
    </row>
    <row r="12278" spans="15:18" x14ac:dyDescent="0.25">
      <c r="O12278"/>
      <c r="P12278" s="29"/>
      <c r="R12278"/>
    </row>
    <row r="12279" spans="15:18" x14ac:dyDescent="0.25">
      <c r="O12279"/>
      <c r="P12279" s="29"/>
      <c r="R12279"/>
    </row>
    <row r="12280" spans="15:18" x14ac:dyDescent="0.25">
      <c r="O12280"/>
      <c r="P12280" s="29"/>
      <c r="R12280"/>
    </row>
    <row r="12281" spans="15:18" x14ac:dyDescent="0.25">
      <c r="O12281"/>
      <c r="P12281" s="29"/>
      <c r="R12281"/>
    </row>
    <row r="12282" spans="15:18" x14ac:dyDescent="0.25">
      <c r="O12282"/>
      <c r="P12282" s="29"/>
      <c r="R12282"/>
    </row>
    <row r="12283" spans="15:18" x14ac:dyDescent="0.25">
      <c r="O12283"/>
      <c r="P12283" s="29"/>
      <c r="R12283"/>
    </row>
    <row r="12284" spans="15:18" x14ac:dyDescent="0.25">
      <c r="O12284"/>
      <c r="P12284" s="29"/>
      <c r="R12284"/>
    </row>
    <row r="12285" spans="15:18" x14ac:dyDescent="0.25">
      <c r="O12285"/>
      <c r="P12285" s="29"/>
      <c r="R12285"/>
    </row>
    <row r="12286" spans="15:18" x14ac:dyDescent="0.25">
      <c r="O12286"/>
      <c r="P12286" s="29"/>
      <c r="R12286"/>
    </row>
    <row r="12287" spans="15:18" x14ac:dyDescent="0.25">
      <c r="O12287"/>
      <c r="P12287" s="29"/>
      <c r="R12287"/>
    </row>
    <row r="12288" spans="15:18" x14ac:dyDescent="0.25">
      <c r="O12288"/>
      <c r="P12288" s="29"/>
      <c r="R12288"/>
    </row>
    <row r="12289" spans="15:18" x14ac:dyDescent="0.25">
      <c r="O12289"/>
      <c r="P12289" s="29"/>
      <c r="R12289"/>
    </row>
    <row r="12290" spans="15:18" x14ac:dyDescent="0.25">
      <c r="O12290"/>
      <c r="P12290" s="29"/>
      <c r="R12290"/>
    </row>
    <row r="12291" spans="15:18" x14ac:dyDescent="0.25">
      <c r="O12291"/>
      <c r="P12291" s="29"/>
      <c r="R12291"/>
    </row>
    <row r="12292" spans="15:18" x14ac:dyDescent="0.25">
      <c r="O12292"/>
      <c r="P12292" s="29"/>
      <c r="R12292"/>
    </row>
    <row r="12293" spans="15:18" x14ac:dyDescent="0.25">
      <c r="O12293"/>
      <c r="P12293" s="29"/>
      <c r="R12293"/>
    </row>
    <row r="12294" spans="15:18" x14ac:dyDescent="0.25">
      <c r="O12294"/>
      <c r="P12294" s="29"/>
      <c r="R12294"/>
    </row>
    <row r="12295" spans="15:18" x14ac:dyDescent="0.25">
      <c r="O12295"/>
      <c r="P12295" s="29"/>
      <c r="R12295"/>
    </row>
    <row r="12296" spans="15:18" x14ac:dyDescent="0.25">
      <c r="O12296"/>
      <c r="P12296" s="29"/>
      <c r="R12296"/>
    </row>
    <row r="12297" spans="15:18" x14ac:dyDescent="0.25">
      <c r="O12297"/>
      <c r="P12297" s="29"/>
      <c r="R12297"/>
    </row>
    <row r="12298" spans="15:18" x14ac:dyDescent="0.25">
      <c r="O12298"/>
      <c r="P12298" s="29"/>
      <c r="R12298"/>
    </row>
    <row r="12299" spans="15:18" x14ac:dyDescent="0.25">
      <c r="O12299"/>
      <c r="P12299" s="29"/>
      <c r="R12299"/>
    </row>
    <row r="12300" spans="15:18" x14ac:dyDescent="0.25">
      <c r="O12300"/>
      <c r="P12300" s="29"/>
      <c r="R12300"/>
    </row>
    <row r="12301" spans="15:18" x14ac:dyDescent="0.25">
      <c r="O12301"/>
      <c r="P12301" s="29"/>
      <c r="R12301"/>
    </row>
    <row r="12302" spans="15:18" x14ac:dyDescent="0.25">
      <c r="O12302"/>
      <c r="P12302" s="29"/>
      <c r="R12302"/>
    </row>
    <row r="12303" spans="15:18" x14ac:dyDescent="0.25">
      <c r="O12303"/>
      <c r="P12303" s="29"/>
      <c r="R12303"/>
    </row>
    <row r="12304" spans="15:18" x14ac:dyDescent="0.25">
      <c r="O12304"/>
      <c r="P12304" s="29"/>
      <c r="R12304"/>
    </row>
    <row r="12305" spans="15:18" x14ac:dyDescent="0.25">
      <c r="O12305"/>
      <c r="P12305" s="29"/>
      <c r="R12305"/>
    </row>
    <row r="12306" spans="15:18" x14ac:dyDescent="0.25">
      <c r="O12306"/>
      <c r="P12306" s="29"/>
      <c r="R12306"/>
    </row>
    <row r="12307" spans="15:18" x14ac:dyDescent="0.25">
      <c r="O12307"/>
      <c r="P12307" s="29"/>
      <c r="R12307"/>
    </row>
    <row r="12308" spans="15:18" x14ac:dyDescent="0.25">
      <c r="O12308"/>
      <c r="P12308" s="29"/>
      <c r="R12308"/>
    </row>
    <row r="12309" spans="15:18" x14ac:dyDescent="0.25">
      <c r="O12309"/>
      <c r="P12309" s="29"/>
      <c r="R12309"/>
    </row>
    <row r="12310" spans="15:18" x14ac:dyDescent="0.25">
      <c r="O12310"/>
      <c r="P12310" s="29"/>
      <c r="R12310"/>
    </row>
    <row r="12311" spans="15:18" x14ac:dyDescent="0.25">
      <c r="O12311"/>
      <c r="P12311" s="29"/>
      <c r="R12311"/>
    </row>
    <row r="12312" spans="15:18" x14ac:dyDescent="0.25">
      <c r="O12312"/>
      <c r="P12312" s="29"/>
      <c r="R12312"/>
    </row>
    <row r="12313" spans="15:18" x14ac:dyDescent="0.25">
      <c r="O12313"/>
      <c r="P12313" s="29"/>
      <c r="R12313"/>
    </row>
    <row r="12314" spans="15:18" x14ac:dyDescent="0.25">
      <c r="O12314"/>
      <c r="P12314" s="29"/>
      <c r="R12314"/>
    </row>
    <row r="12315" spans="15:18" x14ac:dyDescent="0.25">
      <c r="O12315"/>
      <c r="P12315" s="29"/>
      <c r="R12315"/>
    </row>
    <row r="12316" spans="15:18" x14ac:dyDescent="0.25">
      <c r="O12316"/>
      <c r="P12316" s="29"/>
      <c r="R12316"/>
    </row>
    <row r="12317" spans="15:18" x14ac:dyDescent="0.25">
      <c r="O12317"/>
      <c r="P12317" s="29"/>
      <c r="R12317"/>
    </row>
    <row r="12318" spans="15:18" x14ac:dyDescent="0.25">
      <c r="O12318"/>
      <c r="P12318" s="29"/>
      <c r="R12318"/>
    </row>
    <row r="12319" spans="15:18" x14ac:dyDescent="0.25">
      <c r="O12319"/>
      <c r="P12319" s="29"/>
      <c r="R12319"/>
    </row>
    <row r="12320" spans="15:18" x14ac:dyDescent="0.25">
      <c r="O12320"/>
      <c r="P12320" s="29"/>
      <c r="R12320"/>
    </row>
    <row r="12321" spans="15:18" x14ac:dyDescent="0.25">
      <c r="O12321"/>
      <c r="P12321" s="29"/>
      <c r="R12321"/>
    </row>
    <row r="12322" spans="15:18" x14ac:dyDescent="0.25">
      <c r="O12322"/>
      <c r="P12322" s="29"/>
      <c r="R12322"/>
    </row>
    <row r="12323" spans="15:18" x14ac:dyDescent="0.25">
      <c r="O12323"/>
      <c r="P12323" s="29"/>
      <c r="R12323"/>
    </row>
    <row r="12324" spans="15:18" x14ac:dyDescent="0.25">
      <c r="O12324"/>
      <c r="P12324" s="29"/>
      <c r="R12324"/>
    </row>
    <row r="12325" spans="15:18" x14ac:dyDescent="0.25">
      <c r="O12325"/>
      <c r="P12325" s="29"/>
      <c r="R12325"/>
    </row>
    <row r="12326" spans="15:18" x14ac:dyDescent="0.25">
      <c r="O12326"/>
      <c r="P12326" s="29"/>
      <c r="R12326"/>
    </row>
    <row r="12327" spans="15:18" x14ac:dyDescent="0.25">
      <c r="O12327"/>
      <c r="P12327" s="29"/>
      <c r="R12327"/>
    </row>
    <row r="12328" spans="15:18" x14ac:dyDescent="0.25">
      <c r="O12328"/>
      <c r="P12328" s="29"/>
      <c r="R12328"/>
    </row>
    <row r="12329" spans="15:18" x14ac:dyDescent="0.25">
      <c r="O12329"/>
      <c r="P12329" s="29"/>
      <c r="R12329"/>
    </row>
    <row r="12330" spans="15:18" x14ac:dyDescent="0.25">
      <c r="O12330"/>
      <c r="P12330" s="29"/>
      <c r="R12330"/>
    </row>
    <row r="12331" spans="15:18" x14ac:dyDescent="0.25">
      <c r="O12331"/>
      <c r="P12331" s="29"/>
      <c r="R12331"/>
    </row>
    <row r="12332" spans="15:18" x14ac:dyDescent="0.25">
      <c r="O12332"/>
      <c r="P12332" s="29"/>
      <c r="R12332"/>
    </row>
    <row r="12333" spans="15:18" x14ac:dyDescent="0.25">
      <c r="O12333"/>
      <c r="P12333" s="29"/>
      <c r="R12333"/>
    </row>
    <row r="12334" spans="15:18" x14ac:dyDescent="0.25">
      <c r="O12334"/>
      <c r="P12334" s="29"/>
      <c r="R12334"/>
    </row>
    <row r="12335" spans="15:18" x14ac:dyDescent="0.25">
      <c r="O12335"/>
      <c r="P12335" s="29"/>
      <c r="R12335"/>
    </row>
    <row r="12336" spans="15:18" x14ac:dyDescent="0.25">
      <c r="O12336"/>
      <c r="P12336" s="29"/>
      <c r="R12336"/>
    </row>
    <row r="12337" spans="15:18" x14ac:dyDescent="0.25">
      <c r="O12337"/>
      <c r="P12337" s="29"/>
      <c r="R12337"/>
    </row>
    <row r="12338" spans="15:18" x14ac:dyDescent="0.25">
      <c r="O12338"/>
      <c r="P12338" s="29"/>
      <c r="R12338"/>
    </row>
    <row r="12339" spans="15:18" x14ac:dyDescent="0.25">
      <c r="O12339"/>
      <c r="P12339" s="29"/>
      <c r="R12339"/>
    </row>
    <row r="12340" spans="15:18" x14ac:dyDescent="0.25">
      <c r="O12340"/>
      <c r="P12340" s="29"/>
      <c r="R12340"/>
    </row>
    <row r="12341" spans="15:18" x14ac:dyDescent="0.25">
      <c r="O12341"/>
      <c r="P12341" s="29"/>
      <c r="R12341"/>
    </row>
    <row r="12342" spans="15:18" x14ac:dyDescent="0.25">
      <c r="O12342"/>
      <c r="P12342" s="29"/>
      <c r="R12342"/>
    </row>
    <row r="12343" spans="15:18" x14ac:dyDescent="0.25">
      <c r="O12343"/>
      <c r="P12343" s="29"/>
      <c r="R12343"/>
    </row>
    <row r="12344" spans="15:18" x14ac:dyDescent="0.25">
      <c r="O12344"/>
      <c r="P12344" s="29"/>
      <c r="R12344"/>
    </row>
    <row r="12345" spans="15:18" x14ac:dyDescent="0.25">
      <c r="O12345"/>
      <c r="P12345" s="29"/>
      <c r="R12345"/>
    </row>
    <row r="12346" spans="15:18" x14ac:dyDescent="0.25">
      <c r="O12346"/>
      <c r="P12346" s="29"/>
      <c r="R12346"/>
    </row>
    <row r="12347" spans="15:18" x14ac:dyDescent="0.25">
      <c r="O12347"/>
      <c r="P12347" s="29"/>
      <c r="R12347"/>
    </row>
    <row r="12348" spans="15:18" x14ac:dyDescent="0.25">
      <c r="O12348"/>
      <c r="P12348" s="29"/>
      <c r="R12348"/>
    </row>
    <row r="12349" spans="15:18" x14ac:dyDescent="0.25">
      <c r="O12349"/>
      <c r="P12349" s="29"/>
      <c r="R12349"/>
    </row>
    <row r="12350" spans="15:18" x14ac:dyDescent="0.25">
      <c r="O12350"/>
      <c r="P12350" s="29"/>
      <c r="R12350"/>
    </row>
    <row r="12351" spans="15:18" x14ac:dyDescent="0.25">
      <c r="O12351"/>
      <c r="P12351" s="29"/>
      <c r="R12351"/>
    </row>
    <row r="12352" spans="15:18" x14ac:dyDescent="0.25">
      <c r="O12352"/>
      <c r="P12352" s="29"/>
      <c r="R12352"/>
    </row>
    <row r="12353" spans="15:18" x14ac:dyDescent="0.25">
      <c r="O12353"/>
      <c r="P12353" s="29"/>
      <c r="R12353"/>
    </row>
    <row r="12354" spans="15:18" x14ac:dyDescent="0.25">
      <c r="O12354"/>
      <c r="P12354" s="29"/>
      <c r="R12354"/>
    </row>
    <row r="12355" spans="15:18" x14ac:dyDescent="0.25">
      <c r="O12355"/>
      <c r="P12355" s="29"/>
      <c r="R12355"/>
    </row>
    <row r="12356" spans="15:18" x14ac:dyDescent="0.25">
      <c r="O12356"/>
      <c r="P12356" s="29"/>
      <c r="R12356"/>
    </row>
    <row r="12357" spans="15:18" x14ac:dyDescent="0.25">
      <c r="O12357"/>
      <c r="P12357" s="29"/>
      <c r="R12357"/>
    </row>
    <row r="12358" spans="15:18" x14ac:dyDescent="0.25">
      <c r="O12358"/>
      <c r="P12358" s="29"/>
      <c r="R12358"/>
    </row>
    <row r="12359" spans="15:18" x14ac:dyDescent="0.25">
      <c r="O12359"/>
      <c r="P12359" s="29"/>
      <c r="R12359"/>
    </row>
    <row r="12360" spans="15:18" x14ac:dyDescent="0.25">
      <c r="O12360"/>
      <c r="P12360" s="29"/>
      <c r="R12360"/>
    </row>
    <row r="12361" spans="15:18" x14ac:dyDescent="0.25">
      <c r="O12361"/>
      <c r="P12361" s="29"/>
      <c r="R12361"/>
    </row>
    <row r="12362" spans="15:18" x14ac:dyDescent="0.25">
      <c r="O12362"/>
      <c r="P12362" s="29"/>
      <c r="R12362"/>
    </row>
    <row r="12363" spans="15:18" x14ac:dyDescent="0.25">
      <c r="O12363"/>
      <c r="P12363" s="29"/>
      <c r="R12363"/>
    </row>
    <row r="12364" spans="15:18" x14ac:dyDescent="0.25">
      <c r="O12364"/>
      <c r="P12364" s="29"/>
      <c r="R12364"/>
    </row>
    <row r="12365" spans="15:18" x14ac:dyDescent="0.25">
      <c r="O12365"/>
      <c r="P12365" s="29"/>
      <c r="R12365"/>
    </row>
    <row r="12366" spans="15:18" x14ac:dyDescent="0.25">
      <c r="O12366"/>
      <c r="P12366" s="29"/>
      <c r="R12366"/>
    </row>
    <row r="12367" spans="15:18" x14ac:dyDescent="0.25">
      <c r="O12367"/>
      <c r="P12367" s="29"/>
      <c r="R12367"/>
    </row>
    <row r="12368" spans="15:18" x14ac:dyDescent="0.25">
      <c r="O12368"/>
      <c r="P12368" s="29"/>
      <c r="R12368"/>
    </row>
    <row r="12369" spans="15:18" x14ac:dyDescent="0.25">
      <c r="O12369"/>
      <c r="P12369" s="29"/>
      <c r="R12369"/>
    </row>
    <row r="12370" spans="15:18" x14ac:dyDescent="0.25">
      <c r="O12370"/>
      <c r="P12370" s="29"/>
      <c r="R12370"/>
    </row>
    <row r="12371" spans="15:18" x14ac:dyDescent="0.25">
      <c r="O12371"/>
      <c r="P12371" s="29"/>
      <c r="R12371"/>
    </row>
    <row r="12372" spans="15:18" x14ac:dyDescent="0.25">
      <c r="O12372"/>
      <c r="P12372" s="29"/>
      <c r="R12372"/>
    </row>
    <row r="12373" spans="15:18" x14ac:dyDescent="0.25">
      <c r="O12373"/>
      <c r="P12373" s="29"/>
      <c r="R12373"/>
    </row>
    <row r="12374" spans="15:18" x14ac:dyDescent="0.25">
      <c r="O12374"/>
      <c r="P12374" s="29"/>
      <c r="R12374"/>
    </row>
    <row r="12375" spans="15:18" x14ac:dyDescent="0.25">
      <c r="O12375"/>
      <c r="P12375" s="29"/>
      <c r="R12375"/>
    </row>
    <row r="12376" spans="15:18" x14ac:dyDescent="0.25">
      <c r="O12376"/>
      <c r="P12376" s="29"/>
      <c r="R12376"/>
    </row>
    <row r="12377" spans="15:18" x14ac:dyDescent="0.25">
      <c r="O12377"/>
      <c r="P12377" s="29"/>
      <c r="R12377"/>
    </row>
    <row r="12378" spans="15:18" x14ac:dyDescent="0.25">
      <c r="O12378"/>
      <c r="P12378" s="29"/>
      <c r="R12378"/>
    </row>
    <row r="12379" spans="15:18" x14ac:dyDescent="0.25">
      <c r="O12379"/>
      <c r="P12379" s="29"/>
      <c r="R12379"/>
    </row>
    <row r="12380" spans="15:18" x14ac:dyDescent="0.25">
      <c r="O12380"/>
      <c r="P12380" s="29"/>
      <c r="R12380"/>
    </row>
    <row r="12381" spans="15:18" x14ac:dyDescent="0.25">
      <c r="O12381"/>
      <c r="P12381" s="29"/>
      <c r="R12381"/>
    </row>
    <row r="12382" spans="15:18" x14ac:dyDescent="0.25">
      <c r="O12382"/>
      <c r="P12382" s="29"/>
      <c r="R12382"/>
    </row>
    <row r="12383" spans="15:18" x14ac:dyDescent="0.25">
      <c r="O12383"/>
      <c r="P12383" s="29"/>
      <c r="R12383"/>
    </row>
    <row r="12384" spans="15:18" x14ac:dyDescent="0.25">
      <c r="O12384"/>
      <c r="P12384" s="29"/>
      <c r="R12384"/>
    </row>
    <row r="12385" spans="15:18" x14ac:dyDescent="0.25">
      <c r="O12385"/>
      <c r="P12385" s="29"/>
      <c r="R12385"/>
    </row>
    <row r="12386" spans="15:18" x14ac:dyDescent="0.25">
      <c r="O12386"/>
      <c r="P12386" s="29"/>
      <c r="R12386"/>
    </row>
    <row r="12387" spans="15:18" x14ac:dyDescent="0.25">
      <c r="O12387"/>
      <c r="P12387" s="29"/>
      <c r="R12387"/>
    </row>
    <row r="12388" spans="15:18" x14ac:dyDescent="0.25">
      <c r="O12388"/>
      <c r="P12388" s="29"/>
      <c r="R12388"/>
    </row>
    <row r="12389" spans="15:18" x14ac:dyDescent="0.25">
      <c r="O12389"/>
      <c r="P12389" s="29"/>
      <c r="R12389"/>
    </row>
    <row r="12390" spans="15:18" x14ac:dyDescent="0.25">
      <c r="O12390"/>
      <c r="P12390" s="29"/>
      <c r="R12390"/>
    </row>
    <row r="12391" spans="15:18" x14ac:dyDescent="0.25">
      <c r="O12391"/>
      <c r="P12391" s="29"/>
      <c r="R12391"/>
    </row>
    <row r="12392" spans="15:18" x14ac:dyDescent="0.25">
      <c r="O12392"/>
      <c r="P12392" s="29"/>
      <c r="R12392"/>
    </row>
    <row r="12393" spans="15:18" x14ac:dyDescent="0.25">
      <c r="O12393"/>
      <c r="P12393" s="29"/>
      <c r="R12393"/>
    </row>
    <row r="12394" spans="15:18" x14ac:dyDescent="0.25">
      <c r="O12394"/>
      <c r="P12394" s="29"/>
      <c r="R12394"/>
    </row>
    <row r="12395" spans="15:18" x14ac:dyDescent="0.25">
      <c r="O12395"/>
      <c r="P12395" s="29"/>
      <c r="R12395"/>
    </row>
    <row r="12396" spans="15:18" x14ac:dyDescent="0.25">
      <c r="O12396"/>
      <c r="P12396" s="29"/>
      <c r="R12396"/>
    </row>
    <row r="12397" spans="15:18" x14ac:dyDescent="0.25">
      <c r="O12397"/>
      <c r="P12397" s="29"/>
      <c r="R12397"/>
    </row>
    <row r="12398" spans="15:18" x14ac:dyDescent="0.25">
      <c r="O12398"/>
      <c r="P12398" s="29"/>
      <c r="R12398"/>
    </row>
    <row r="12399" spans="15:18" x14ac:dyDescent="0.25">
      <c r="O12399"/>
      <c r="P12399" s="29"/>
      <c r="R12399"/>
    </row>
    <row r="12400" spans="15:18" x14ac:dyDescent="0.25">
      <c r="O12400"/>
      <c r="P12400" s="29"/>
      <c r="R12400"/>
    </row>
    <row r="12401" spans="15:18" x14ac:dyDescent="0.25">
      <c r="O12401"/>
      <c r="P12401" s="29"/>
      <c r="R12401"/>
    </row>
    <row r="12402" spans="15:18" x14ac:dyDescent="0.25">
      <c r="O12402"/>
      <c r="P12402" s="29"/>
      <c r="R12402"/>
    </row>
    <row r="12403" spans="15:18" x14ac:dyDescent="0.25">
      <c r="O12403"/>
      <c r="P12403" s="29"/>
      <c r="R12403"/>
    </row>
    <row r="12404" spans="15:18" x14ac:dyDescent="0.25">
      <c r="O12404"/>
      <c r="P12404" s="29"/>
      <c r="R12404"/>
    </row>
    <row r="12405" spans="15:18" x14ac:dyDescent="0.25">
      <c r="O12405"/>
      <c r="P12405" s="29"/>
      <c r="R12405"/>
    </row>
    <row r="12406" spans="15:18" x14ac:dyDescent="0.25">
      <c r="O12406"/>
      <c r="P12406" s="29"/>
      <c r="R12406"/>
    </row>
    <row r="12407" spans="15:18" x14ac:dyDescent="0.25">
      <c r="O12407"/>
      <c r="P12407" s="29"/>
      <c r="R12407"/>
    </row>
    <row r="12408" spans="15:18" x14ac:dyDescent="0.25">
      <c r="O12408"/>
      <c r="P12408" s="29"/>
      <c r="R12408"/>
    </row>
    <row r="12409" spans="15:18" x14ac:dyDescent="0.25">
      <c r="O12409"/>
      <c r="P12409" s="29"/>
      <c r="R12409"/>
    </row>
    <row r="12410" spans="15:18" x14ac:dyDescent="0.25">
      <c r="O12410"/>
      <c r="P12410" s="29"/>
      <c r="R12410"/>
    </row>
    <row r="12411" spans="15:18" x14ac:dyDescent="0.25">
      <c r="O12411"/>
      <c r="P12411" s="29"/>
      <c r="R12411"/>
    </row>
    <row r="12412" spans="15:18" x14ac:dyDescent="0.25">
      <c r="O12412"/>
      <c r="P12412" s="29"/>
      <c r="R12412"/>
    </row>
    <row r="12413" spans="15:18" x14ac:dyDescent="0.25">
      <c r="O12413"/>
      <c r="P12413" s="29"/>
      <c r="R12413"/>
    </row>
    <row r="12414" spans="15:18" x14ac:dyDescent="0.25">
      <c r="O12414"/>
      <c r="P12414" s="29"/>
      <c r="R12414"/>
    </row>
    <row r="12415" spans="15:18" x14ac:dyDescent="0.25">
      <c r="O12415"/>
      <c r="P12415" s="29"/>
      <c r="R12415"/>
    </row>
    <row r="12416" spans="15:18" x14ac:dyDescent="0.25">
      <c r="O12416"/>
      <c r="P12416" s="29"/>
      <c r="R12416"/>
    </row>
    <row r="12417" spans="15:18" x14ac:dyDescent="0.25">
      <c r="O12417"/>
      <c r="P12417" s="29"/>
      <c r="R12417"/>
    </row>
    <row r="12418" spans="15:18" x14ac:dyDescent="0.25">
      <c r="O12418"/>
      <c r="P12418" s="29"/>
      <c r="R12418"/>
    </row>
    <row r="12419" spans="15:18" x14ac:dyDescent="0.25">
      <c r="O12419"/>
      <c r="P12419" s="29"/>
      <c r="R12419"/>
    </row>
    <row r="12420" spans="15:18" x14ac:dyDescent="0.25">
      <c r="O12420"/>
      <c r="P12420" s="29"/>
      <c r="R12420"/>
    </row>
    <row r="12421" spans="15:18" x14ac:dyDescent="0.25">
      <c r="O12421"/>
      <c r="P12421" s="29"/>
      <c r="R12421"/>
    </row>
    <row r="12422" spans="15:18" x14ac:dyDescent="0.25">
      <c r="O12422"/>
      <c r="P12422" s="29"/>
      <c r="R12422"/>
    </row>
    <row r="12423" spans="15:18" x14ac:dyDescent="0.25">
      <c r="O12423"/>
      <c r="P12423" s="29"/>
      <c r="R12423"/>
    </row>
    <row r="12424" spans="15:18" x14ac:dyDescent="0.25">
      <c r="O12424"/>
      <c r="P12424" s="29"/>
      <c r="R12424"/>
    </row>
    <row r="12425" spans="15:18" x14ac:dyDescent="0.25">
      <c r="O12425"/>
      <c r="P12425" s="29"/>
      <c r="R12425"/>
    </row>
    <row r="12426" spans="15:18" x14ac:dyDescent="0.25">
      <c r="O12426"/>
      <c r="P12426" s="29"/>
      <c r="R12426"/>
    </row>
    <row r="12427" spans="15:18" x14ac:dyDescent="0.25">
      <c r="O12427"/>
      <c r="P12427" s="29"/>
      <c r="R12427"/>
    </row>
    <row r="12428" spans="15:18" x14ac:dyDescent="0.25">
      <c r="O12428"/>
      <c r="P12428" s="29"/>
      <c r="R12428"/>
    </row>
    <row r="12429" spans="15:18" x14ac:dyDescent="0.25">
      <c r="O12429"/>
      <c r="P12429" s="29"/>
      <c r="R12429"/>
    </row>
    <row r="12430" spans="15:18" x14ac:dyDescent="0.25">
      <c r="O12430"/>
      <c r="P12430" s="29"/>
      <c r="R12430"/>
    </row>
    <row r="12431" spans="15:18" x14ac:dyDescent="0.25">
      <c r="O12431"/>
      <c r="P12431" s="29"/>
      <c r="R12431"/>
    </row>
    <row r="12432" spans="15:18" x14ac:dyDescent="0.25">
      <c r="O12432"/>
      <c r="P12432" s="29"/>
      <c r="R12432"/>
    </row>
    <row r="12433" spans="15:18" x14ac:dyDescent="0.25">
      <c r="O12433"/>
      <c r="P12433" s="29"/>
      <c r="R12433"/>
    </row>
    <row r="12434" spans="15:18" x14ac:dyDescent="0.25">
      <c r="O12434"/>
      <c r="P12434" s="29"/>
      <c r="R12434"/>
    </row>
    <row r="12435" spans="15:18" x14ac:dyDescent="0.25">
      <c r="O12435"/>
      <c r="P12435" s="29"/>
      <c r="R12435"/>
    </row>
    <row r="12436" spans="15:18" x14ac:dyDescent="0.25">
      <c r="O12436"/>
      <c r="P12436" s="29"/>
      <c r="R12436"/>
    </row>
    <row r="12437" spans="15:18" x14ac:dyDescent="0.25">
      <c r="O12437"/>
      <c r="P12437" s="29"/>
      <c r="R12437"/>
    </row>
    <row r="12438" spans="15:18" x14ac:dyDescent="0.25">
      <c r="O12438"/>
      <c r="P12438" s="29"/>
      <c r="R12438"/>
    </row>
    <row r="12439" spans="15:18" x14ac:dyDescent="0.25">
      <c r="O12439"/>
      <c r="P12439" s="29"/>
      <c r="R12439"/>
    </row>
    <row r="12440" spans="15:18" x14ac:dyDescent="0.25">
      <c r="O12440"/>
      <c r="P12440" s="29"/>
      <c r="R12440"/>
    </row>
    <row r="12441" spans="15:18" x14ac:dyDescent="0.25">
      <c r="O12441"/>
      <c r="P12441" s="29"/>
      <c r="R12441"/>
    </row>
    <row r="12442" spans="15:18" x14ac:dyDescent="0.25">
      <c r="O12442"/>
      <c r="P12442" s="29"/>
      <c r="R12442"/>
    </row>
    <row r="12443" spans="15:18" x14ac:dyDescent="0.25">
      <c r="O12443"/>
      <c r="P12443" s="29"/>
      <c r="R12443"/>
    </row>
    <row r="12444" spans="15:18" x14ac:dyDescent="0.25">
      <c r="O12444"/>
      <c r="P12444" s="29"/>
      <c r="R12444"/>
    </row>
    <row r="12445" spans="15:18" x14ac:dyDescent="0.25">
      <c r="O12445"/>
      <c r="P12445" s="29"/>
      <c r="R12445"/>
    </row>
    <row r="12446" spans="15:18" x14ac:dyDescent="0.25">
      <c r="O12446"/>
      <c r="P12446" s="29"/>
      <c r="R12446"/>
    </row>
    <row r="12447" spans="15:18" x14ac:dyDescent="0.25">
      <c r="O12447"/>
      <c r="P12447" s="29"/>
      <c r="R12447"/>
    </row>
    <row r="12448" spans="15:18" x14ac:dyDescent="0.25">
      <c r="O12448"/>
      <c r="P12448" s="29"/>
      <c r="R12448"/>
    </row>
    <row r="12449" spans="15:18" x14ac:dyDescent="0.25">
      <c r="O12449"/>
      <c r="P12449" s="29"/>
      <c r="R12449"/>
    </row>
    <row r="12450" spans="15:18" x14ac:dyDescent="0.25">
      <c r="O12450"/>
      <c r="P12450" s="29"/>
      <c r="R12450"/>
    </row>
    <row r="12451" spans="15:18" x14ac:dyDescent="0.25">
      <c r="O12451"/>
      <c r="P12451" s="29"/>
      <c r="R12451"/>
    </row>
    <row r="12452" spans="15:18" x14ac:dyDescent="0.25">
      <c r="O12452"/>
      <c r="P12452" s="29"/>
      <c r="R12452"/>
    </row>
    <row r="12453" spans="15:18" x14ac:dyDescent="0.25">
      <c r="O12453"/>
      <c r="P12453" s="29"/>
      <c r="R12453"/>
    </row>
    <row r="12454" spans="15:18" x14ac:dyDescent="0.25">
      <c r="O12454"/>
      <c r="P12454" s="29"/>
      <c r="R12454"/>
    </row>
    <row r="12455" spans="15:18" x14ac:dyDescent="0.25">
      <c r="O12455"/>
      <c r="P12455" s="29"/>
      <c r="R12455"/>
    </row>
    <row r="12456" spans="15:18" x14ac:dyDescent="0.25">
      <c r="O12456"/>
      <c r="P12456" s="29"/>
      <c r="R12456"/>
    </row>
    <row r="12457" spans="15:18" x14ac:dyDescent="0.25">
      <c r="O12457"/>
      <c r="P12457" s="29"/>
      <c r="R12457"/>
    </row>
    <row r="12458" spans="15:18" x14ac:dyDescent="0.25">
      <c r="O12458"/>
      <c r="P12458" s="29"/>
      <c r="R12458"/>
    </row>
    <row r="12459" spans="15:18" x14ac:dyDescent="0.25">
      <c r="O12459"/>
      <c r="P12459" s="29"/>
      <c r="R12459"/>
    </row>
    <row r="12460" spans="15:18" x14ac:dyDescent="0.25">
      <c r="O12460"/>
      <c r="P12460" s="29"/>
      <c r="R12460"/>
    </row>
    <row r="12461" spans="15:18" x14ac:dyDescent="0.25">
      <c r="O12461"/>
      <c r="P12461" s="29"/>
      <c r="R12461"/>
    </row>
    <row r="12462" spans="15:18" x14ac:dyDescent="0.25">
      <c r="O12462"/>
      <c r="P12462" s="29"/>
      <c r="R12462"/>
    </row>
    <row r="12463" spans="15:18" x14ac:dyDescent="0.25">
      <c r="O12463"/>
      <c r="P12463" s="29"/>
      <c r="R12463"/>
    </row>
    <row r="12464" spans="15:18" x14ac:dyDescent="0.25">
      <c r="O12464"/>
      <c r="P12464" s="29"/>
      <c r="R12464"/>
    </row>
    <row r="12465" spans="15:18" x14ac:dyDescent="0.25">
      <c r="O12465"/>
      <c r="P12465" s="29"/>
      <c r="R12465"/>
    </row>
    <row r="12466" spans="15:18" x14ac:dyDescent="0.25">
      <c r="O12466"/>
      <c r="P12466" s="29"/>
      <c r="R12466"/>
    </row>
    <row r="12467" spans="15:18" x14ac:dyDescent="0.25">
      <c r="O12467"/>
      <c r="P12467" s="29"/>
      <c r="R12467"/>
    </row>
    <row r="12468" spans="15:18" x14ac:dyDescent="0.25">
      <c r="O12468"/>
      <c r="P12468" s="29"/>
      <c r="R12468"/>
    </row>
    <row r="12469" spans="15:18" x14ac:dyDescent="0.25">
      <c r="O12469"/>
      <c r="P12469" s="29"/>
      <c r="R12469"/>
    </row>
    <row r="12470" spans="15:18" x14ac:dyDescent="0.25">
      <c r="O12470"/>
      <c r="P12470" s="29"/>
      <c r="R12470"/>
    </row>
    <row r="12471" spans="15:18" x14ac:dyDescent="0.25">
      <c r="O12471"/>
      <c r="P12471" s="29"/>
      <c r="R12471"/>
    </row>
    <row r="12472" spans="15:18" x14ac:dyDescent="0.25">
      <c r="O12472"/>
      <c r="P12472" s="29"/>
      <c r="R12472"/>
    </row>
    <row r="12473" spans="15:18" x14ac:dyDescent="0.25">
      <c r="O12473"/>
      <c r="P12473" s="29"/>
      <c r="R12473"/>
    </row>
    <row r="12474" spans="15:18" x14ac:dyDescent="0.25">
      <c r="O12474"/>
      <c r="P12474" s="29"/>
      <c r="R12474"/>
    </row>
    <row r="12475" spans="15:18" x14ac:dyDescent="0.25">
      <c r="O12475"/>
      <c r="P12475" s="29"/>
      <c r="R12475"/>
    </row>
    <row r="12476" spans="15:18" x14ac:dyDescent="0.25">
      <c r="O12476"/>
      <c r="P12476" s="29"/>
      <c r="R12476"/>
    </row>
    <row r="12477" spans="15:18" x14ac:dyDescent="0.25">
      <c r="O12477"/>
      <c r="P12477" s="29"/>
      <c r="R12477"/>
    </row>
    <row r="12478" spans="15:18" x14ac:dyDescent="0.25">
      <c r="O12478"/>
      <c r="P12478" s="29"/>
      <c r="R12478"/>
    </row>
    <row r="12479" spans="15:18" x14ac:dyDescent="0.25">
      <c r="O12479"/>
      <c r="P12479" s="29"/>
      <c r="R12479"/>
    </row>
    <row r="12480" spans="15:18" x14ac:dyDescent="0.25">
      <c r="O12480"/>
      <c r="P12480" s="29"/>
      <c r="R12480"/>
    </row>
    <row r="12481" spans="15:18" x14ac:dyDescent="0.25">
      <c r="O12481"/>
      <c r="P12481" s="29"/>
      <c r="R12481"/>
    </row>
    <row r="12482" spans="15:18" x14ac:dyDescent="0.25">
      <c r="O12482"/>
      <c r="P12482" s="29"/>
      <c r="R12482"/>
    </row>
    <row r="12483" spans="15:18" x14ac:dyDescent="0.25">
      <c r="O12483"/>
      <c r="P12483" s="29"/>
      <c r="R12483"/>
    </row>
    <row r="12484" spans="15:18" x14ac:dyDescent="0.25">
      <c r="O12484"/>
      <c r="P12484" s="29"/>
      <c r="R12484"/>
    </row>
    <row r="12485" spans="15:18" x14ac:dyDescent="0.25">
      <c r="O12485"/>
      <c r="P12485" s="29"/>
      <c r="R12485"/>
    </row>
    <row r="12486" spans="15:18" x14ac:dyDescent="0.25">
      <c r="O12486"/>
      <c r="P12486" s="29"/>
      <c r="R12486"/>
    </row>
    <row r="12487" spans="15:18" x14ac:dyDescent="0.25">
      <c r="O12487"/>
      <c r="P12487" s="29"/>
      <c r="R12487"/>
    </row>
    <row r="12488" spans="15:18" x14ac:dyDescent="0.25">
      <c r="O12488"/>
      <c r="P12488" s="29"/>
      <c r="R12488"/>
    </row>
    <row r="12489" spans="15:18" x14ac:dyDescent="0.25">
      <c r="O12489"/>
      <c r="P12489" s="29"/>
      <c r="R12489"/>
    </row>
    <row r="12490" spans="15:18" x14ac:dyDescent="0.25">
      <c r="O12490"/>
      <c r="P12490" s="29"/>
      <c r="R12490"/>
    </row>
    <row r="12491" spans="15:18" x14ac:dyDescent="0.25">
      <c r="O12491"/>
      <c r="P12491" s="29"/>
      <c r="R12491"/>
    </row>
    <row r="12492" spans="15:18" x14ac:dyDescent="0.25">
      <c r="O12492"/>
      <c r="P12492" s="29"/>
      <c r="R12492"/>
    </row>
    <row r="12493" spans="15:18" x14ac:dyDescent="0.25">
      <c r="O12493"/>
      <c r="P12493" s="29"/>
      <c r="R12493"/>
    </row>
    <row r="12494" spans="15:18" x14ac:dyDescent="0.25">
      <c r="O12494"/>
      <c r="P12494" s="29"/>
      <c r="R12494"/>
    </row>
    <row r="12495" spans="15:18" x14ac:dyDescent="0.25">
      <c r="O12495"/>
      <c r="P12495" s="29"/>
      <c r="R12495"/>
    </row>
    <row r="12496" spans="15:18" x14ac:dyDescent="0.25">
      <c r="O12496"/>
      <c r="P12496" s="29"/>
      <c r="R12496"/>
    </row>
    <row r="12497" spans="15:18" x14ac:dyDescent="0.25">
      <c r="O12497"/>
      <c r="P12497" s="29"/>
      <c r="R12497"/>
    </row>
    <row r="12498" spans="15:18" x14ac:dyDescent="0.25">
      <c r="O12498"/>
      <c r="P12498" s="29"/>
      <c r="R12498"/>
    </row>
    <row r="12499" spans="15:18" x14ac:dyDescent="0.25">
      <c r="O12499"/>
      <c r="P12499" s="29"/>
      <c r="R12499"/>
    </row>
    <row r="12500" spans="15:18" x14ac:dyDescent="0.25">
      <c r="O12500"/>
      <c r="P12500" s="29"/>
      <c r="R12500"/>
    </row>
    <row r="12501" spans="15:18" x14ac:dyDescent="0.25">
      <c r="O12501"/>
      <c r="P12501" s="29"/>
      <c r="R12501"/>
    </row>
    <row r="12502" spans="15:18" x14ac:dyDescent="0.25">
      <c r="O12502"/>
      <c r="P12502" s="29"/>
      <c r="R12502"/>
    </row>
    <row r="12503" spans="15:18" x14ac:dyDescent="0.25">
      <c r="O12503"/>
      <c r="P12503" s="29"/>
      <c r="R12503"/>
    </row>
    <row r="12504" spans="15:18" x14ac:dyDescent="0.25">
      <c r="O12504"/>
      <c r="P12504" s="29"/>
      <c r="R12504"/>
    </row>
    <row r="12505" spans="15:18" x14ac:dyDescent="0.25">
      <c r="O12505"/>
      <c r="P12505" s="29"/>
      <c r="R12505"/>
    </row>
    <row r="12506" spans="15:18" x14ac:dyDescent="0.25">
      <c r="O12506"/>
      <c r="P12506" s="29"/>
      <c r="R12506"/>
    </row>
    <row r="12507" spans="15:18" x14ac:dyDescent="0.25">
      <c r="O12507"/>
      <c r="P12507" s="29"/>
      <c r="R12507"/>
    </row>
    <row r="12508" spans="15:18" x14ac:dyDescent="0.25">
      <c r="O12508"/>
      <c r="P12508" s="29"/>
      <c r="R12508"/>
    </row>
    <row r="12509" spans="15:18" x14ac:dyDescent="0.25">
      <c r="O12509"/>
      <c r="P12509" s="29"/>
      <c r="R12509"/>
    </row>
    <row r="12510" spans="15:18" x14ac:dyDescent="0.25">
      <c r="O12510"/>
      <c r="P12510" s="29"/>
      <c r="R12510"/>
    </row>
    <row r="12511" spans="15:18" x14ac:dyDescent="0.25">
      <c r="O12511"/>
      <c r="P12511" s="29"/>
      <c r="R12511"/>
    </row>
    <row r="12512" spans="15:18" x14ac:dyDescent="0.25">
      <c r="O12512"/>
      <c r="P12512" s="29"/>
      <c r="R12512"/>
    </row>
    <row r="12513" spans="15:18" x14ac:dyDescent="0.25">
      <c r="O12513"/>
      <c r="P12513" s="29"/>
      <c r="R12513"/>
    </row>
    <row r="12514" spans="15:18" x14ac:dyDescent="0.25">
      <c r="O12514"/>
      <c r="P12514" s="29"/>
      <c r="R12514"/>
    </row>
    <row r="12515" spans="15:18" x14ac:dyDescent="0.25">
      <c r="O12515"/>
      <c r="P12515" s="29"/>
      <c r="R12515"/>
    </row>
    <row r="12516" spans="15:18" x14ac:dyDescent="0.25">
      <c r="O12516"/>
      <c r="P12516" s="29"/>
      <c r="R12516"/>
    </row>
    <row r="12517" spans="15:18" x14ac:dyDescent="0.25">
      <c r="O12517"/>
      <c r="P12517" s="29"/>
      <c r="R12517"/>
    </row>
    <row r="12518" spans="15:18" x14ac:dyDescent="0.25">
      <c r="O12518"/>
      <c r="P12518" s="29"/>
      <c r="R12518"/>
    </row>
    <row r="12519" spans="15:18" x14ac:dyDescent="0.25">
      <c r="O12519"/>
      <c r="P12519" s="29"/>
      <c r="R12519"/>
    </row>
    <row r="12520" spans="15:18" x14ac:dyDescent="0.25">
      <c r="O12520"/>
      <c r="P12520" s="29"/>
      <c r="R12520"/>
    </row>
    <row r="12521" spans="15:18" x14ac:dyDescent="0.25">
      <c r="O12521"/>
      <c r="P12521" s="29"/>
      <c r="R12521"/>
    </row>
    <row r="12522" spans="15:18" x14ac:dyDescent="0.25">
      <c r="O12522"/>
      <c r="P12522" s="29"/>
      <c r="R12522"/>
    </row>
    <row r="12523" spans="15:18" x14ac:dyDescent="0.25">
      <c r="O12523"/>
      <c r="P12523" s="29"/>
      <c r="R12523"/>
    </row>
    <row r="12524" spans="15:18" x14ac:dyDescent="0.25">
      <c r="O12524"/>
      <c r="P12524" s="29"/>
      <c r="R12524"/>
    </row>
    <row r="12525" spans="15:18" x14ac:dyDescent="0.25">
      <c r="O12525"/>
      <c r="P12525" s="29"/>
      <c r="R12525"/>
    </row>
    <row r="12526" spans="15:18" x14ac:dyDescent="0.25">
      <c r="O12526"/>
      <c r="P12526" s="29"/>
      <c r="R12526"/>
    </row>
    <row r="12527" spans="15:18" x14ac:dyDescent="0.25">
      <c r="O12527"/>
      <c r="P12527" s="29"/>
      <c r="R12527"/>
    </row>
    <row r="12528" spans="15:18" x14ac:dyDescent="0.25">
      <c r="O12528"/>
      <c r="P12528" s="29"/>
      <c r="R12528"/>
    </row>
    <row r="12529" spans="15:18" x14ac:dyDescent="0.25">
      <c r="O12529"/>
      <c r="P12529" s="29"/>
      <c r="R12529"/>
    </row>
    <row r="12530" spans="15:18" x14ac:dyDescent="0.25">
      <c r="O12530"/>
      <c r="P12530" s="29"/>
      <c r="R12530"/>
    </row>
    <row r="12531" spans="15:18" x14ac:dyDescent="0.25">
      <c r="O12531"/>
      <c r="P12531" s="29"/>
      <c r="R12531"/>
    </row>
    <row r="12532" spans="15:18" x14ac:dyDescent="0.25">
      <c r="O12532"/>
      <c r="P12532" s="29"/>
      <c r="R12532"/>
    </row>
    <row r="12533" spans="15:18" x14ac:dyDescent="0.25">
      <c r="O12533"/>
      <c r="P12533" s="29"/>
      <c r="R12533"/>
    </row>
    <row r="12534" spans="15:18" x14ac:dyDescent="0.25">
      <c r="O12534"/>
      <c r="P12534" s="29"/>
      <c r="R12534"/>
    </row>
    <row r="12535" spans="15:18" x14ac:dyDescent="0.25">
      <c r="O12535"/>
      <c r="P12535" s="29"/>
      <c r="R12535"/>
    </row>
    <row r="12536" spans="15:18" x14ac:dyDescent="0.25">
      <c r="O12536"/>
      <c r="P12536" s="29"/>
      <c r="R12536"/>
    </row>
    <row r="12537" spans="15:18" x14ac:dyDescent="0.25">
      <c r="O12537"/>
      <c r="P12537" s="29"/>
      <c r="R12537"/>
    </row>
    <row r="12538" spans="15:18" x14ac:dyDescent="0.25">
      <c r="O12538"/>
      <c r="P12538" s="29"/>
      <c r="R12538"/>
    </row>
    <row r="12539" spans="15:18" x14ac:dyDescent="0.25">
      <c r="O12539"/>
      <c r="P12539" s="29"/>
      <c r="R12539"/>
    </row>
    <row r="12540" spans="15:18" x14ac:dyDescent="0.25">
      <c r="O12540"/>
      <c r="P12540" s="29"/>
      <c r="R12540"/>
    </row>
    <row r="12541" spans="15:18" x14ac:dyDescent="0.25">
      <c r="O12541"/>
      <c r="P12541" s="29"/>
      <c r="R12541"/>
    </row>
    <row r="12542" spans="15:18" x14ac:dyDescent="0.25">
      <c r="O12542"/>
      <c r="P12542" s="29"/>
      <c r="R12542"/>
    </row>
    <row r="12543" spans="15:18" x14ac:dyDescent="0.25">
      <c r="O12543"/>
      <c r="P12543" s="29"/>
      <c r="R12543"/>
    </row>
    <row r="12544" spans="15:18" x14ac:dyDescent="0.25">
      <c r="O12544"/>
      <c r="P12544" s="29"/>
      <c r="R12544"/>
    </row>
    <row r="12545" spans="15:18" x14ac:dyDescent="0.25">
      <c r="O12545"/>
      <c r="P12545" s="29"/>
      <c r="R12545"/>
    </row>
    <row r="12546" spans="15:18" x14ac:dyDescent="0.25">
      <c r="O12546"/>
      <c r="P12546" s="29"/>
      <c r="R12546"/>
    </row>
    <row r="12547" spans="15:18" x14ac:dyDescent="0.25">
      <c r="O12547"/>
      <c r="P12547" s="29"/>
      <c r="R12547"/>
    </row>
    <row r="12548" spans="15:18" x14ac:dyDescent="0.25">
      <c r="O12548"/>
      <c r="P12548" s="29"/>
      <c r="R12548"/>
    </row>
    <row r="12549" spans="15:18" x14ac:dyDescent="0.25">
      <c r="O12549"/>
      <c r="P12549" s="29"/>
      <c r="R12549"/>
    </row>
    <row r="12550" spans="15:18" x14ac:dyDescent="0.25">
      <c r="O12550"/>
      <c r="P12550" s="29"/>
      <c r="R12550"/>
    </row>
    <row r="12551" spans="15:18" x14ac:dyDescent="0.25">
      <c r="O12551"/>
      <c r="P12551" s="29"/>
      <c r="R12551"/>
    </row>
    <row r="12552" spans="15:18" x14ac:dyDescent="0.25">
      <c r="O12552"/>
      <c r="P12552" s="29"/>
      <c r="R12552"/>
    </row>
    <row r="12553" spans="15:18" x14ac:dyDescent="0.25">
      <c r="O12553"/>
      <c r="P12553" s="29"/>
      <c r="R12553"/>
    </row>
    <row r="12554" spans="15:18" x14ac:dyDescent="0.25">
      <c r="O12554"/>
      <c r="P12554" s="29"/>
      <c r="R12554"/>
    </row>
    <row r="12555" spans="15:18" x14ac:dyDescent="0.25">
      <c r="O12555"/>
      <c r="P12555" s="29"/>
      <c r="R12555"/>
    </row>
    <row r="12556" spans="15:18" x14ac:dyDescent="0.25">
      <c r="O12556"/>
      <c r="P12556" s="29"/>
      <c r="R12556"/>
    </row>
    <row r="12557" spans="15:18" x14ac:dyDescent="0.25">
      <c r="O12557"/>
      <c r="P12557" s="29"/>
      <c r="R12557"/>
    </row>
    <row r="12558" spans="15:18" x14ac:dyDescent="0.25">
      <c r="O12558"/>
      <c r="P12558" s="29"/>
      <c r="R12558"/>
    </row>
    <row r="12559" spans="15:18" x14ac:dyDescent="0.25">
      <c r="O12559"/>
      <c r="P12559" s="29"/>
      <c r="R12559"/>
    </row>
    <row r="12560" spans="15:18" x14ac:dyDescent="0.25">
      <c r="O12560"/>
      <c r="P12560" s="29"/>
      <c r="R12560"/>
    </row>
    <row r="12561" spans="15:18" x14ac:dyDescent="0.25">
      <c r="O12561"/>
      <c r="P12561" s="29"/>
      <c r="R12561"/>
    </row>
    <row r="12562" spans="15:18" x14ac:dyDescent="0.25">
      <c r="O12562"/>
      <c r="P12562" s="29"/>
      <c r="R12562"/>
    </row>
    <row r="12563" spans="15:18" x14ac:dyDescent="0.25">
      <c r="O12563"/>
      <c r="P12563" s="29"/>
      <c r="R12563"/>
    </row>
    <row r="12564" spans="15:18" x14ac:dyDescent="0.25">
      <c r="O12564"/>
      <c r="P12564" s="29"/>
      <c r="R12564"/>
    </row>
    <row r="12565" spans="15:18" x14ac:dyDescent="0.25">
      <c r="O12565"/>
      <c r="P12565" s="29"/>
      <c r="R12565"/>
    </row>
    <row r="12566" spans="15:18" x14ac:dyDescent="0.25">
      <c r="O12566"/>
      <c r="P12566" s="29"/>
      <c r="R12566"/>
    </row>
    <row r="12567" spans="15:18" x14ac:dyDescent="0.25">
      <c r="O12567"/>
      <c r="P12567" s="29"/>
      <c r="R12567"/>
    </row>
    <row r="12568" spans="15:18" x14ac:dyDescent="0.25">
      <c r="O12568"/>
      <c r="P12568" s="29"/>
      <c r="R12568"/>
    </row>
    <row r="12569" spans="15:18" x14ac:dyDescent="0.25">
      <c r="O12569"/>
      <c r="P12569" s="29"/>
      <c r="R12569"/>
    </row>
    <row r="12570" spans="15:18" x14ac:dyDescent="0.25">
      <c r="O12570"/>
      <c r="P12570" s="29"/>
      <c r="R12570"/>
    </row>
    <row r="12571" spans="15:18" x14ac:dyDescent="0.25">
      <c r="O12571"/>
      <c r="P12571" s="29"/>
      <c r="R12571"/>
    </row>
    <row r="12572" spans="15:18" x14ac:dyDescent="0.25">
      <c r="O12572"/>
      <c r="P12572" s="29"/>
      <c r="R12572"/>
    </row>
    <row r="12573" spans="15:18" x14ac:dyDescent="0.25">
      <c r="O12573"/>
      <c r="P12573" s="29"/>
      <c r="R12573"/>
    </row>
    <row r="12574" spans="15:18" x14ac:dyDescent="0.25">
      <c r="O12574"/>
      <c r="P12574" s="29"/>
      <c r="R12574"/>
    </row>
    <row r="12575" spans="15:18" x14ac:dyDescent="0.25">
      <c r="O12575"/>
      <c r="P12575" s="29"/>
      <c r="R12575"/>
    </row>
    <row r="12576" spans="15:18" x14ac:dyDescent="0.25">
      <c r="O12576"/>
      <c r="P12576" s="29"/>
      <c r="R12576"/>
    </row>
    <row r="12577" spans="15:18" x14ac:dyDescent="0.25">
      <c r="O12577"/>
      <c r="P12577" s="29"/>
      <c r="R12577"/>
    </row>
    <row r="12578" spans="15:18" x14ac:dyDescent="0.25">
      <c r="O12578"/>
      <c r="P12578" s="29"/>
      <c r="R12578"/>
    </row>
    <row r="12579" spans="15:18" x14ac:dyDescent="0.25">
      <c r="O12579"/>
      <c r="P12579" s="29"/>
      <c r="R12579"/>
    </row>
    <row r="12580" spans="15:18" x14ac:dyDescent="0.25">
      <c r="O12580"/>
      <c r="P12580" s="29"/>
      <c r="R12580"/>
    </row>
    <row r="12581" spans="15:18" x14ac:dyDescent="0.25">
      <c r="O12581"/>
      <c r="P12581" s="29"/>
      <c r="R12581"/>
    </row>
    <row r="12582" spans="15:18" x14ac:dyDescent="0.25">
      <c r="O12582"/>
      <c r="P12582" s="29"/>
      <c r="R12582"/>
    </row>
    <row r="12583" spans="15:18" x14ac:dyDescent="0.25">
      <c r="O12583"/>
      <c r="P12583" s="29"/>
      <c r="R12583"/>
    </row>
    <row r="12584" spans="15:18" x14ac:dyDescent="0.25">
      <c r="O12584"/>
      <c r="P12584" s="29"/>
      <c r="R12584"/>
    </row>
    <row r="12585" spans="15:18" x14ac:dyDescent="0.25">
      <c r="O12585"/>
      <c r="P12585" s="29"/>
      <c r="R12585"/>
    </row>
    <row r="12586" spans="15:18" x14ac:dyDescent="0.25">
      <c r="O12586"/>
      <c r="P12586" s="29"/>
      <c r="R12586"/>
    </row>
    <row r="12587" spans="15:18" x14ac:dyDescent="0.25">
      <c r="O12587"/>
      <c r="P12587" s="29"/>
      <c r="R12587"/>
    </row>
    <row r="12588" spans="15:18" x14ac:dyDescent="0.25">
      <c r="O12588"/>
      <c r="P12588" s="29"/>
      <c r="R12588"/>
    </row>
    <row r="12589" spans="15:18" x14ac:dyDescent="0.25">
      <c r="O12589"/>
      <c r="P12589" s="29"/>
      <c r="R12589"/>
    </row>
    <row r="12590" spans="15:18" x14ac:dyDescent="0.25">
      <c r="O12590"/>
      <c r="P12590" s="29"/>
      <c r="R12590"/>
    </row>
    <row r="12591" spans="15:18" x14ac:dyDescent="0.25">
      <c r="O12591"/>
      <c r="P12591" s="29"/>
      <c r="R12591"/>
    </row>
    <row r="12592" spans="15:18" x14ac:dyDescent="0.25">
      <c r="O12592"/>
      <c r="P12592" s="29"/>
      <c r="R12592"/>
    </row>
    <row r="12593" spans="15:18" x14ac:dyDescent="0.25">
      <c r="O12593"/>
      <c r="P12593" s="29"/>
      <c r="R12593"/>
    </row>
    <row r="12594" spans="15:18" x14ac:dyDescent="0.25">
      <c r="O12594"/>
      <c r="P12594" s="29"/>
      <c r="R12594"/>
    </row>
    <row r="12595" spans="15:18" x14ac:dyDescent="0.25">
      <c r="O12595"/>
      <c r="P12595" s="29"/>
      <c r="R12595"/>
    </row>
    <row r="12596" spans="15:18" x14ac:dyDescent="0.25">
      <c r="O12596"/>
      <c r="P12596" s="29"/>
      <c r="R12596"/>
    </row>
    <row r="12597" spans="15:18" x14ac:dyDescent="0.25">
      <c r="O12597"/>
      <c r="P12597" s="29"/>
      <c r="R12597"/>
    </row>
    <row r="12598" spans="15:18" x14ac:dyDescent="0.25">
      <c r="O12598"/>
      <c r="P12598" s="29"/>
      <c r="R12598"/>
    </row>
    <row r="12599" spans="15:18" x14ac:dyDescent="0.25">
      <c r="O12599"/>
      <c r="P12599" s="29"/>
      <c r="R12599"/>
    </row>
    <row r="12600" spans="15:18" x14ac:dyDescent="0.25">
      <c r="O12600"/>
      <c r="P12600" s="29"/>
      <c r="R12600"/>
    </row>
    <row r="12601" spans="15:18" x14ac:dyDescent="0.25">
      <c r="O12601"/>
      <c r="P12601" s="29"/>
      <c r="R12601"/>
    </row>
    <row r="12602" spans="15:18" x14ac:dyDescent="0.25">
      <c r="O12602"/>
      <c r="P12602" s="29"/>
      <c r="R12602"/>
    </row>
    <row r="12603" spans="15:18" x14ac:dyDescent="0.25">
      <c r="O12603"/>
      <c r="P12603" s="29"/>
      <c r="R12603"/>
    </row>
    <row r="12604" spans="15:18" x14ac:dyDescent="0.25">
      <c r="O12604"/>
      <c r="P12604" s="29"/>
      <c r="R12604"/>
    </row>
    <row r="12605" spans="15:18" x14ac:dyDescent="0.25">
      <c r="O12605"/>
      <c r="P12605" s="29"/>
      <c r="R12605"/>
    </row>
    <row r="12606" spans="15:18" x14ac:dyDescent="0.25">
      <c r="O12606"/>
      <c r="P12606" s="29"/>
      <c r="R12606"/>
    </row>
    <row r="12607" spans="15:18" x14ac:dyDescent="0.25">
      <c r="O12607"/>
      <c r="P12607" s="29"/>
      <c r="R12607"/>
    </row>
    <row r="12608" spans="15:18" x14ac:dyDescent="0.25">
      <c r="O12608"/>
      <c r="P12608" s="29"/>
      <c r="R12608"/>
    </row>
    <row r="12609" spans="15:18" x14ac:dyDescent="0.25">
      <c r="O12609"/>
      <c r="P12609" s="29"/>
      <c r="R12609"/>
    </row>
    <row r="12610" spans="15:18" x14ac:dyDescent="0.25">
      <c r="O12610"/>
      <c r="P12610" s="29"/>
      <c r="R12610"/>
    </row>
    <row r="12611" spans="15:18" x14ac:dyDescent="0.25">
      <c r="O12611"/>
      <c r="P12611" s="29"/>
      <c r="R12611"/>
    </row>
    <row r="12612" spans="15:18" x14ac:dyDescent="0.25">
      <c r="O12612"/>
      <c r="P12612" s="29"/>
      <c r="R12612"/>
    </row>
    <row r="12613" spans="15:18" x14ac:dyDescent="0.25">
      <c r="O12613"/>
      <c r="P12613" s="29"/>
      <c r="R12613"/>
    </row>
    <row r="12614" spans="15:18" x14ac:dyDescent="0.25">
      <c r="O12614"/>
      <c r="P12614" s="29"/>
      <c r="R12614"/>
    </row>
    <row r="12615" spans="15:18" x14ac:dyDescent="0.25">
      <c r="O12615"/>
      <c r="P12615" s="29"/>
      <c r="R12615"/>
    </row>
    <row r="12616" spans="15:18" x14ac:dyDescent="0.25">
      <c r="O12616"/>
      <c r="P12616" s="29"/>
      <c r="R12616"/>
    </row>
    <row r="12617" spans="15:18" x14ac:dyDescent="0.25">
      <c r="O12617"/>
      <c r="P12617" s="29"/>
      <c r="R12617"/>
    </row>
    <row r="12618" spans="15:18" x14ac:dyDescent="0.25">
      <c r="O12618"/>
      <c r="P12618" s="29"/>
      <c r="R12618"/>
    </row>
    <row r="12619" spans="15:18" x14ac:dyDescent="0.25">
      <c r="O12619"/>
      <c r="P12619" s="29"/>
      <c r="R12619"/>
    </row>
    <row r="12620" spans="15:18" x14ac:dyDescent="0.25">
      <c r="O12620"/>
      <c r="P12620" s="29"/>
      <c r="R12620"/>
    </row>
    <row r="12621" spans="15:18" x14ac:dyDescent="0.25">
      <c r="O12621"/>
      <c r="P12621" s="29"/>
      <c r="R12621"/>
    </row>
    <row r="12622" spans="15:18" x14ac:dyDescent="0.25">
      <c r="O12622"/>
      <c r="P12622" s="29"/>
      <c r="R12622"/>
    </row>
    <row r="12623" spans="15:18" x14ac:dyDescent="0.25">
      <c r="O12623"/>
      <c r="P12623" s="29"/>
      <c r="R12623"/>
    </row>
    <row r="12624" spans="15:18" x14ac:dyDescent="0.25">
      <c r="O12624"/>
      <c r="P12624" s="29"/>
      <c r="R12624"/>
    </row>
    <row r="12625" spans="15:18" x14ac:dyDescent="0.25">
      <c r="O12625"/>
      <c r="P12625" s="29"/>
      <c r="R12625"/>
    </row>
    <row r="12626" spans="15:18" x14ac:dyDescent="0.25">
      <c r="O12626"/>
      <c r="P12626" s="29"/>
      <c r="R12626"/>
    </row>
    <row r="12627" spans="15:18" x14ac:dyDescent="0.25">
      <c r="O12627"/>
      <c r="P12627" s="29"/>
      <c r="R12627"/>
    </row>
    <row r="12628" spans="15:18" x14ac:dyDescent="0.25">
      <c r="O12628"/>
      <c r="P12628" s="29"/>
      <c r="R12628"/>
    </row>
    <row r="12629" spans="15:18" x14ac:dyDescent="0.25">
      <c r="O12629"/>
      <c r="P12629" s="29"/>
      <c r="R12629"/>
    </row>
    <row r="12630" spans="15:18" x14ac:dyDescent="0.25">
      <c r="O12630"/>
      <c r="P12630" s="29"/>
      <c r="R12630"/>
    </row>
    <row r="12631" spans="15:18" x14ac:dyDescent="0.25">
      <c r="O12631"/>
      <c r="P12631" s="29"/>
      <c r="R12631"/>
    </row>
    <row r="12632" spans="15:18" x14ac:dyDescent="0.25">
      <c r="O12632"/>
      <c r="P12632" s="29"/>
      <c r="R12632"/>
    </row>
    <row r="12633" spans="15:18" x14ac:dyDescent="0.25">
      <c r="O12633"/>
      <c r="P12633" s="29"/>
      <c r="R12633"/>
    </row>
    <row r="12634" spans="15:18" x14ac:dyDescent="0.25">
      <c r="O12634"/>
      <c r="P12634" s="29"/>
      <c r="R12634"/>
    </row>
    <row r="12635" spans="15:18" x14ac:dyDescent="0.25">
      <c r="O12635"/>
      <c r="P12635" s="29"/>
      <c r="R12635"/>
    </row>
    <row r="12636" spans="15:18" x14ac:dyDescent="0.25">
      <c r="O12636"/>
      <c r="P12636" s="29"/>
      <c r="R12636"/>
    </row>
    <row r="12637" spans="15:18" x14ac:dyDescent="0.25">
      <c r="O12637"/>
      <c r="P12637" s="29"/>
      <c r="R12637"/>
    </row>
    <row r="12638" spans="15:18" x14ac:dyDescent="0.25">
      <c r="O12638"/>
      <c r="P12638" s="29"/>
      <c r="R12638"/>
    </row>
    <row r="12639" spans="15:18" x14ac:dyDescent="0.25">
      <c r="O12639"/>
      <c r="P12639" s="29"/>
      <c r="R12639"/>
    </row>
    <row r="12640" spans="15:18" x14ac:dyDescent="0.25">
      <c r="O12640"/>
      <c r="P12640" s="29"/>
      <c r="R12640"/>
    </row>
    <row r="12641" spans="15:18" x14ac:dyDescent="0.25">
      <c r="O12641"/>
      <c r="P12641" s="29"/>
      <c r="R12641"/>
    </row>
    <row r="12642" spans="15:18" x14ac:dyDescent="0.25">
      <c r="O12642"/>
      <c r="P12642" s="29"/>
      <c r="R12642"/>
    </row>
    <row r="12643" spans="15:18" x14ac:dyDescent="0.25">
      <c r="O12643"/>
      <c r="P12643" s="29"/>
      <c r="R12643"/>
    </row>
    <row r="12644" spans="15:18" x14ac:dyDescent="0.25">
      <c r="O12644"/>
      <c r="P12644" s="29"/>
      <c r="R12644"/>
    </row>
    <row r="12645" spans="15:18" x14ac:dyDescent="0.25">
      <c r="O12645"/>
      <c r="P12645" s="29"/>
      <c r="R12645"/>
    </row>
    <row r="12646" spans="15:18" x14ac:dyDescent="0.25">
      <c r="O12646"/>
      <c r="P12646" s="29"/>
      <c r="R12646"/>
    </row>
    <row r="12647" spans="15:18" x14ac:dyDescent="0.25">
      <c r="O12647"/>
      <c r="P12647" s="29"/>
      <c r="R12647"/>
    </row>
    <row r="12648" spans="15:18" x14ac:dyDescent="0.25">
      <c r="O12648"/>
      <c r="P12648" s="29"/>
      <c r="R12648"/>
    </row>
    <row r="12649" spans="15:18" x14ac:dyDescent="0.25">
      <c r="O12649"/>
      <c r="P12649" s="29"/>
      <c r="R12649"/>
    </row>
    <row r="12650" spans="15:18" x14ac:dyDescent="0.25">
      <c r="O12650"/>
      <c r="P12650" s="29"/>
      <c r="R12650"/>
    </row>
    <row r="12651" spans="15:18" x14ac:dyDescent="0.25">
      <c r="O12651"/>
      <c r="P12651" s="29"/>
      <c r="R12651"/>
    </row>
    <row r="12652" spans="15:18" x14ac:dyDescent="0.25">
      <c r="O12652"/>
      <c r="P12652" s="29"/>
      <c r="R12652"/>
    </row>
    <row r="12653" spans="15:18" x14ac:dyDescent="0.25">
      <c r="O12653"/>
      <c r="P12653" s="29"/>
      <c r="R12653"/>
    </row>
    <row r="12654" spans="15:18" x14ac:dyDescent="0.25">
      <c r="O12654"/>
      <c r="P12654" s="29"/>
      <c r="R12654"/>
    </row>
    <row r="12655" spans="15:18" x14ac:dyDescent="0.25">
      <c r="O12655"/>
      <c r="P12655" s="29"/>
      <c r="R12655"/>
    </row>
    <row r="12656" spans="15:18" x14ac:dyDescent="0.25">
      <c r="O12656"/>
      <c r="P12656" s="29"/>
      <c r="R12656"/>
    </row>
    <row r="12657" spans="15:18" x14ac:dyDescent="0.25">
      <c r="O12657"/>
      <c r="P12657" s="29"/>
      <c r="R12657"/>
    </row>
    <row r="12658" spans="15:18" x14ac:dyDescent="0.25">
      <c r="O12658"/>
      <c r="P12658" s="29"/>
      <c r="R12658"/>
    </row>
    <row r="12659" spans="15:18" x14ac:dyDescent="0.25">
      <c r="O12659"/>
      <c r="P12659" s="29"/>
      <c r="R12659"/>
    </row>
    <row r="12660" spans="15:18" x14ac:dyDescent="0.25">
      <c r="O12660"/>
      <c r="P12660" s="29"/>
      <c r="R12660"/>
    </row>
    <row r="12661" spans="15:18" x14ac:dyDescent="0.25">
      <c r="O12661"/>
      <c r="P12661" s="29"/>
      <c r="R12661"/>
    </row>
    <row r="12662" spans="15:18" x14ac:dyDescent="0.25">
      <c r="O12662"/>
      <c r="P12662" s="29"/>
      <c r="R12662"/>
    </row>
    <row r="12663" spans="15:18" x14ac:dyDescent="0.25">
      <c r="O12663"/>
      <c r="P12663" s="29"/>
      <c r="R12663"/>
    </row>
    <row r="12664" spans="15:18" x14ac:dyDescent="0.25">
      <c r="O12664"/>
      <c r="P12664" s="29"/>
      <c r="R12664"/>
    </row>
    <row r="12665" spans="15:18" x14ac:dyDescent="0.25">
      <c r="O12665"/>
      <c r="P12665" s="29"/>
      <c r="R12665"/>
    </row>
    <row r="12666" spans="15:18" x14ac:dyDescent="0.25">
      <c r="O12666"/>
      <c r="P12666" s="29"/>
      <c r="R12666"/>
    </row>
    <row r="12667" spans="15:18" x14ac:dyDescent="0.25">
      <c r="O12667"/>
      <c r="P12667" s="29"/>
      <c r="R12667"/>
    </row>
    <row r="12668" spans="15:18" x14ac:dyDescent="0.25">
      <c r="O12668"/>
      <c r="P12668" s="29"/>
      <c r="R12668"/>
    </row>
    <row r="12669" spans="15:18" x14ac:dyDescent="0.25">
      <c r="O12669"/>
      <c r="P12669" s="29"/>
      <c r="R12669"/>
    </row>
    <row r="12670" spans="15:18" x14ac:dyDescent="0.25">
      <c r="O12670"/>
      <c r="P12670" s="29"/>
      <c r="R12670"/>
    </row>
    <row r="12671" spans="15:18" x14ac:dyDescent="0.25">
      <c r="O12671"/>
      <c r="P12671" s="29"/>
      <c r="R12671"/>
    </row>
    <row r="12672" spans="15:18" x14ac:dyDescent="0.25">
      <c r="O12672"/>
      <c r="P12672" s="29"/>
      <c r="R12672"/>
    </row>
    <row r="12673" spans="15:18" x14ac:dyDescent="0.25">
      <c r="O12673"/>
      <c r="P12673" s="29"/>
      <c r="R12673"/>
    </row>
    <row r="12674" spans="15:18" x14ac:dyDescent="0.25">
      <c r="O12674"/>
      <c r="P12674" s="29"/>
      <c r="R12674"/>
    </row>
    <row r="12675" spans="15:18" x14ac:dyDescent="0.25">
      <c r="O12675"/>
      <c r="P12675" s="29"/>
      <c r="R12675"/>
    </row>
    <row r="12676" spans="15:18" x14ac:dyDescent="0.25">
      <c r="O12676"/>
      <c r="P12676" s="29"/>
      <c r="R12676"/>
    </row>
    <row r="12677" spans="15:18" x14ac:dyDescent="0.25">
      <c r="O12677"/>
      <c r="P12677" s="29"/>
      <c r="R12677"/>
    </row>
    <row r="12678" spans="15:18" x14ac:dyDescent="0.25">
      <c r="O12678"/>
      <c r="P12678" s="29"/>
      <c r="R12678"/>
    </row>
    <row r="12679" spans="15:18" x14ac:dyDescent="0.25">
      <c r="O12679"/>
      <c r="P12679" s="29"/>
      <c r="R12679"/>
    </row>
    <row r="12680" spans="15:18" x14ac:dyDescent="0.25">
      <c r="O12680"/>
      <c r="P12680" s="29"/>
      <c r="R12680"/>
    </row>
    <row r="12681" spans="15:18" x14ac:dyDescent="0.25">
      <c r="O12681"/>
      <c r="P12681" s="29"/>
      <c r="R12681"/>
    </row>
    <row r="12682" spans="15:18" x14ac:dyDescent="0.25">
      <c r="O12682"/>
      <c r="P12682" s="29"/>
      <c r="R12682"/>
    </row>
    <row r="12683" spans="15:18" x14ac:dyDescent="0.25">
      <c r="O12683"/>
      <c r="P12683" s="29"/>
      <c r="R12683"/>
    </row>
    <row r="12684" spans="15:18" x14ac:dyDescent="0.25">
      <c r="O12684"/>
      <c r="P12684" s="29"/>
      <c r="R12684"/>
    </row>
    <row r="12685" spans="15:18" x14ac:dyDescent="0.25">
      <c r="O12685"/>
      <c r="P12685" s="29"/>
      <c r="R12685"/>
    </row>
    <row r="12686" spans="15:18" x14ac:dyDescent="0.25">
      <c r="O12686"/>
      <c r="P12686" s="29"/>
      <c r="R12686"/>
    </row>
    <row r="12687" spans="15:18" x14ac:dyDescent="0.25">
      <c r="O12687"/>
      <c r="P12687" s="29"/>
      <c r="R12687"/>
    </row>
    <row r="12688" spans="15:18" x14ac:dyDescent="0.25">
      <c r="O12688"/>
      <c r="P12688" s="29"/>
      <c r="R12688"/>
    </row>
    <row r="12689" spans="15:18" x14ac:dyDescent="0.25">
      <c r="O12689"/>
      <c r="P12689" s="29"/>
      <c r="R12689"/>
    </row>
    <row r="12690" spans="15:18" x14ac:dyDescent="0.25">
      <c r="O12690"/>
      <c r="P12690" s="29"/>
      <c r="R12690"/>
    </row>
    <row r="12691" spans="15:18" x14ac:dyDescent="0.25">
      <c r="O12691"/>
      <c r="P12691" s="29"/>
      <c r="R12691"/>
    </row>
    <row r="12692" spans="15:18" x14ac:dyDescent="0.25">
      <c r="O12692"/>
      <c r="P12692" s="29"/>
      <c r="R12692"/>
    </row>
    <row r="12693" spans="15:18" x14ac:dyDescent="0.25">
      <c r="O12693"/>
      <c r="P12693" s="29"/>
      <c r="R12693"/>
    </row>
    <row r="12694" spans="15:18" x14ac:dyDescent="0.25">
      <c r="O12694"/>
      <c r="P12694" s="29"/>
      <c r="R12694"/>
    </row>
    <row r="12695" spans="15:18" x14ac:dyDescent="0.25">
      <c r="O12695"/>
      <c r="P12695" s="29"/>
      <c r="R12695"/>
    </row>
    <row r="12696" spans="15:18" x14ac:dyDescent="0.25">
      <c r="O12696"/>
      <c r="P12696" s="29"/>
      <c r="R12696"/>
    </row>
    <row r="12697" spans="15:18" x14ac:dyDescent="0.25">
      <c r="O12697"/>
      <c r="P12697" s="29"/>
      <c r="R12697"/>
    </row>
    <row r="12698" spans="15:18" x14ac:dyDescent="0.25">
      <c r="O12698"/>
      <c r="P12698" s="29"/>
      <c r="R12698"/>
    </row>
    <row r="12699" spans="15:18" x14ac:dyDescent="0.25">
      <c r="O12699"/>
      <c r="P12699" s="29"/>
      <c r="R12699"/>
    </row>
    <row r="12700" spans="15:18" x14ac:dyDescent="0.25">
      <c r="O12700"/>
      <c r="P12700" s="29"/>
      <c r="R12700"/>
    </row>
    <row r="12701" spans="15:18" x14ac:dyDescent="0.25">
      <c r="O12701"/>
      <c r="P12701" s="29"/>
      <c r="R12701"/>
    </row>
    <row r="12702" spans="15:18" x14ac:dyDescent="0.25">
      <c r="O12702"/>
      <c r="P12702" s="29"/>
      <c r="R12702"/>
    </row>
    <row r="12703" spans="15:18" x14ac:dyDescent="0.25">
      <c r="O12703"/>
      <c r="P12703" s="29"/>
      <c r="R12703"/>
    </row>
    <row r="12704" spans="15:18" x14ac:dyDescent="0.25">
      <c r="O12704"/>
      <c r="P12704" s="29"/>
      <c r="R12704"/>
    </row>
    <row r="12705" spans="15:18" x14ac:dyDescent="0.25">
      <c r="O12705"/>
      <c r="P12705" s="29"/>
      <c r="R12705"/>
    </row>
    <row r="12706" spans="15:18" x14ac:dyDescent="0.25">
      <c r="O12706"/>
      <c r="P12706" s="29"/>
      <c r="R12706"/>
    </row>
    <row r="12707" spans="15:18" x14ac:dyDescent="0.25">
      <c r="O12707"/>
      <c r="P12707" s="29"/>
      <c r="R12707"/>
    </row>
    <row r="12708" spans="15:18" x14ac:dyDescent="0.25">
      <c r="O12708"/>
      <c r="P12708" s="29"/>
      <c r="R12708"/>
    </row>
    <row r="12709" spans="15:18" x14ac:dyDescent="0.25">
      <c r="O12709"/>
      <c r="P12709" s="29"/>
      <c r="R12709"/>
    </row>
    <row r="12710" spans="15:18" x14ac:dyDescent="0.25">
      <c r="O12710"/>
      <c r="P12710" s="29"/>
      <c r="R12710"/>
    </row>
    <row r="12711" spans="15:18" x14ac:dyDescent="0.25">
      <c r="O12711"/>
      <c r="P12711" s="29"/>
      <c r="R12711"/>
    </row>
    <row r="12712" spans="15:18" x14ac:dyDescent="0.25">
      <c r="O12712"/>
      <c r="P12712" s="29"/>
      <c r="R12712"/>
    </row>
    <row r="12713" spans="15:18" x14ac:dyDescent="0.25">
      <c r="O12713"/>
      <c r="P12713" s="29"/>
      <c r="R12713"/>
    </row>
    <row r="12714" spans="15:18" x14ac:dyDescent="0.25">
      <c r="O12714"/>
      <c r="P12714" s="29"/>
      <c r="R12714"/>
    </row>
    <row r="12715" spans="15:18" x14ac:dyDescent="0.25">
      <c r="O12715"/>
      <c r="P12715" s="29"/>
      <c r="R12715"/>
    </row>
    <row r="12716" spans="15:18" x14ac:dyDescent="0.25">
      <c r="O12716"/>
      <c r="P12716" s="29"/>
      <c r="R12716"/>
    </row>
    <row r="12717" spans="15:18" x14ac:dyDescent="0.25">
      <c r="O12717"/>
      <c r="P12717" s="29"/>
      <c r="R12717"/>
    </row>
    <row r="12718" spans="15:18" x14ac:dyDescent="0.25">
      <c r="O12718"/>
      <c r="P12718" s="29"/>
      <c r="R12718"/>
    </row>
    <row r="12719" spans="15:18" x14ac:dyDescent="0.25">
      <c r="O12719"/>
      <c r="P12719" s="29"/>
      <c r="R12719"/>
    </row>
    <row r="12720" spans="15:18" x14ac:dyDescent="0.25">
      <c r="O12720"/>
      <c r="P12720" s="29"/>
      <c r="R12720"/>
    </row>
    <row r="12721" spans="15:18" x14ac:dyDescent="0.25">
      <c r="O12721"/>
      <c r="P12721" s="29"/>
      <c r="R12721"/>
    </row>
    <row r="12722" spans="15:18" x14ac:dyDescent="0.25">
      <c r="O12722"/>
      <c r="P12722" s="29"/>
      <c r="R12722"/>
    </row>
    <row r="12723" spans="15:18" x14ac:dyDescent="0.25">
      <c r="O12723"/>
      <c r="P12723" s="29"/>
      <c r="R12723"/>
    </row>
    <row r="12724" spans="15:18" x14ac:dyDescent="0.25">
      <c r="O12724"/>
      <c r="P12724" s="29"/>
      <c r="R12724"/>
    </row>
    <row r="12725" spans="15:18" x14ac:dyDescent="0.25">
      <c r="O12725"/>
      <c r="P12725" s="29"/>
      <c r="R12725"/>
    </row>
    <row r="12726" spans="15:18" x14ac:dyDescent="0.25">
      <c r="O12726"/>
      <c r="P12726" s="29"/>
      <c r="R12726"/>
    </row>
    <row r="12727" spans="15:18" x14ac:dyDescent="0.25">
      <c r="O12727"/>
      <c r="P12727" s="29"/>
      <c r="R12727"/>
    </row>
    <row r="12728" spans="15:18" x14ac:dyDescent="0.25">
      <c r="O12728"/>
      <c r="P12728" s="29"/>
      <c r="R12728"/>
    </row>
    <row r="12729" spans="15:18" x14ac:dyDescent="0.25">
      <c r="O12729"/>
      <c r="P12729" s="29"/>
      <c r="R12729"/>
    </row>
    <row r="12730" spans="15:18" x14ac:dyDescent="0.25">
      <c r="O12730"/>
      <c r="P12730" s="29"/>
      <c r="R12730"/>
    </row>
    <row r="12731" spans="15:18" x14ac:dyDescent="0.25">
      <c r="O12731"/>
      <c r="P12731" s="29"/>
      <c r="R12731"/>
    </row>
    <row r="12732" spans="15:18" x14ac:dyDescent="0.25">
      <c r="O12732"/>
      <c r="P12732" s="29"/>
      <c r="R12732"/>
    </row>
    <row r="12733" spans="15:18" x14ac:dyDescent="0.25">
      <c r="O12733"/>
      <c r="P12733" s="29"/>
      <c r="R12733"/>
    </row>
    <row r="12734" spans="15:18" x14ac:dyDescent="0.25">
      <c r="O12734"/>
      <c r="P12734" s="29"/>
      <c r="R12734"/>
    </row>
    <row r="12735" spans="15:18" x14ac:dyDescent="0.25">
      <c r="O12735"/>
      <c r="P12735" s="29"/>
      <c r="R12735"/>
    </row>
    <row r="12736" spans="15:18" x14ac:dyDescent="0.25">
      <c r="O12736"/>
      <c r="P12736" s="29"/>
      <c r="R12736"/>
    </row>
    <row r="12737" spans="15:18" x14ac:dyDescent="0.25">
      <c r="O12737"/>
      <c r="P12737" s="29"/>
      <c r="R12737"/>
    </row>
    <row r="12738" spans="15:18" x14ac:dyDescent="0.25">
      <c r="O12738"/>
      <c r="P12738" s="29"/>
      <c r="R12738"/>
    </row>
    <row r="12739" spans="15:18" x14ac:dyDescent="0.25">
      <c r="O12739"/>
      <c r="P12739" s="29"/>
      <c r="R12739"/>
    </row>
    <row r="12740" spans="15:18" x14ac:dyDescent="0.25">
      <c r="O12740"/>
      <c r="P12740" s="29"/>
      <c r="R12740"/>
    </row>
    <row r="12741" spans="15:18" x14ac:dyDescent="0.25">
      <c r="O12741"/>
      <c r="P12741" s="29"/>
      <c r="R12741"/>
    </row>
    <row r="12742" spans="15:18" x14ac:dyDescent="0.25">
      <c r="O12742"/>
      <c r="P12742" s="29"/>
      <c r="R12742"/>
    </row>
    <row r="12743" spans="15:18" x14ac:dyDescent="0.25">
      <c r="O12743"/>
      <c r="P12743" s="29"/>
      <c r="R12743"/>
    </row>
    <row r="12744" spans="15:18" x14ac:dyDescent="0.25">
      <c r="O12744"/>
      <c r="P12744" s="29"/>
      <c r="R12744"/>
    </row>
    <row r="12745" spans="15:18" x14ac:dyDescent="0.25">
      <c r="O12745"/>
      <c r="P12745" s="29"/>
      <c r="R12745"/>
    </row>
    <row r="12746" spans="15:18" x14ac:dyDescent="0.25">
      <c r="O12746"/>
      <c r="P12746" s="29"/>
      <c r="R12746"/>
    </row>
    <row r="12747" spans="15:18" x14ac:dyDescent="0.25">
      <c r="O12747"/>
      <c r="P12747" s="29"/>
      <c r="R12747"/>
    </row>
    <row r="12748" spans="15:18" x14ac:dyDescent="0.25">
      <c r="O12748"/>
      <c r="P12748" s="29"/>
      <c r="R12748"/>
    </row>
    <row r="12749" spans="15:18" x14ac:dyDescent="0.25">
      <c r="O12749"/>
      <c r="P12749" s="29"/>
      <c r="R12749"/>
    </row>
    <row r="12750" spans="15:18" x14ac:dyDescent="0.25">
      <c r="O12750"/>
      <c r="P12750" s="29"/>
      <c r="R12750"/>
    </row>
    <row r="12751" spans="15:18" x14ac:dyDescent="0.25">
      <c r="O12751"/>
      <c r="P12751" s="29"/>
      <c r="R12751"/>
    </row>
    <row r="12752" spans="15:18" x14ac:dyDescent="0.25">
      <c r="O12752"/>
      <c r="P12752" s="29"/>
      <c r="R12752"/>
    </row>
    <row r="12753" spans="15:18" x14ac:dyDescent="0.25">
      <c r="O12753"/>
      <c r="P12753" s="29"/>
      <c r="R12753"/>
    </row>
    <row r="12754" spans="15:18" x14ac:dyDescent="0.25">
      <c r="O12754"/>
      <c r="P12754" s="29"/>
      <c r="R12754"/>
    </row>
    <row r="12755" spans="15:18" x14ac:dyDescent="0.25">
      <c r="O12755"/>
      <c r="P12755" s="29"/>
      <c r="R12755"/>
    </row>
    <row r="12756" spans="15:18" x14ac:dyDescent="0.25">
      <c r="O12756"/>
      <c r="P12756" s="29"/>
      <c r="R12756"/>
    </row>
    <row r="12757" spans="15:18" x14ac:dyDescent="0.25">
      <c r="O12757"/>
      <c r="P12757" s="29"/>
      <c r="R12757"/>
    </row>
    <row r="12758" spans="15:18" x14ac:dyDescent="0.25">
      <c r="O12758"/>
      <c r="P12758" s="29"/>
      <c r="R12758"/>
    </row>
    <row r="12759" spans="15:18" x14ac:dyDescent="0.25">
      <c r="O12759"/>
      <c r="P12759" s="29"/>
      <c r="R12759"/>
    </row>
    <row r="12760" spans="15:18" x14ac:dyDescent="0.25">
      <c r="O12760"/>
      <c r="P12760" s="29"/>
      <c r="R12760"/>
    </row>
    <row r="12761" spans="15:18" x14ac:dyDescent="0.25">
      <c r="O12761"/>
      <c r="P12761" s="29"/>
      <c r="R12761"/>
    </row>
    <row r="12762" spans="15:18" x14ac:dyDescent="0.25">
      <c r="O12762"/>
      <c r="P12762" s="29"/>
      <c r="R12762"/>
    </row>
    <row r="12763" spans="15:18" x14ac:dyDescent="0.25">
      <c r="O12763"/>
      <c r="P12763" s="29"/>
      <c r="R12763"/>
    </row>
    <row r="12764" spans="15:18" x14ac:dyDescent="0.25">
      <c r="O12764"/>
      <c r="P12764" s="29"/>
      <c r="R12764"/>
    </row>
    <row r="12765" spans="15:18" x14ac:dyDescent="0.25">
      <c r="O12765"/>
      <c r="P12765" s="29"/>
      <c r="R12765"/>
    </row>
    <row r="12766" spans="15:18" x14ac:dyDescent="0.25">
      <c r="O12766"/>
      <c r="P12766" s="29"/>
      <c r="R12766"/>
    </row>
    <row r="12767" spans="15:18" x14ac:dyDescent="0.25">
      <c r="O12767"/>
      <c r="P12767" s="29"/>
      <c r="R12767"/>
    </row>
    <row r="12768" spans="15:18" x14ac:dyDescent="0.25">
      <c r="O12768"/>
      <c r="P12768" s="29"/>
      <c r="R12768"/>
    </row>
    <row r="12769" spans="15:18" x14ac:dyDescent="0.25">
      <c r="O12769"/>
      <c r="P12769" s="29"/>
      <c r="R12769"/>
    </row>
    <row r="12770" spans="15:18" x14ac:dyDescent="0.25">
      <c r="O12770"/>
      <c r="P12770" s="29"/>
      <c r="R12770"/>
    </row>
    <row r="12771" spans="15:18" x14ac:dyDescent="0.25">
      <c r="O12771"/>
      <c r="P12771" s="29"/>
      <c r="R12771"/>
    </row>
    <row r="12772" spans="15:18" x14ac:dyDescent="0.25">
      <c r="O12772"/>
      <c r="P12772" s="29"/>
      <c r="R12772"/>
    </row>
    <row r="12773" spans="15:18" x14ac:dyDescent="0.25">
      <c r="O12773"/>
      <c r="P12773" s="29"/>
      <c r="R12773"/>
    </row>
    <row r="12774" spans="15:18" x14ac:dyDescent="0.25">
      <c r="O12774"/>
      <c r="P12774" s="29"/>
      <c r="R12774"/>
    </row>
    <row r="12775" spans="15:18" x14ac:dyDescent="0.25">
      <c r="O12775"/>
      <c r="P12775" s="29"/>
      <c r="R12775"/>
    </row>
    <row r="12776" spans="15:18" x14ac:dyDescent="0.25">
      <c r="O12776"/>
      <c r="P12776" s="29"/>
      <c r="R12776"/>
    </row>
    <row r="12777" spans="15:18" x14ac:dyDescent="0.25">
      <c r="O12777"/>
      <c r="P12777" s="29"/>
      <c r="R12777"/>
    </row>
    <row r="12778" spans="15:18" x14ac:dyDescent="0.25">
      <c r="O12778"/>
      <c r="P12778" s="29"/>
      <c r="R12778"/>
    </row>
    <row r="12779" spans="15:18" x14ac:dyDescent="0.25">
      <c r="O12779"/>
      <c r="P12779" s="29"/>
      <c r="R12779"/>
    </row>
    <row r="12780" spans="15:18" x14ac:dyDescent="0.25">
      <c r="O12780"/>
      <c r="P12780" s="29"/>
      <c r="R12780"/>
    </row>
    <row r="12781" spans="15:18" x14ac:dyDescent="0.25">
      <c r="O12781"/>
      <c r="P12781" s="29"/>
      <c r="R12781"/>
    </row>
    <row r="12782" spans="15:18" x14ac:dyDescent="0.25">
      <c r="O12782"/>
      <c r="P12782" s="29"/>
      <c r="R12782"/>
    </row>
    <row r="12783" spans="15:18" x14ac:dyDescent="0.25">
      <c r="O12783"/>
      <c r="P12783" s="29"/>
      <c r="R12783"/>
    </row>
    <row r="12784" spans="15:18" x14ac:dyDescent="0.25">
      <c r="O12784"/>
      <c r="P12784" s="29"/>
      <c r="R12784"/>
    </row>
    <row r="12785" spans="15:18" x14ac:dyDescent="0.25">
      <c r="O12785"/>
      <c r="P12785" s="29"/>
      <c r="R12785"/>
    </row>
    <row r="12786" spans="15:18" x14ac:dyDescent="0.25">
      <c r="O12786"/>
      <c r="P12786" s="29"/>
      <c r="R12786"/>
    </row>
    <row r="12787" spans="15:18" x14ac:dyDescent="0.25">
      <c r="O12787"/>
      <c r="P12787" s="29"/>
      <c r="R12787"/>
    </row>
    <row r="12788" spans="15:18" x14ac:dyDescent="0.25">
      <c r="O12788"/>
      <c r="P12788" s="29"/>
      <c r="R12788"/>
    </row>
    <row r="12789" spans="15:18" x14ac:dyDescent="0.25">
      <c r="O12789"/>
      <c r="P12789" s="29"/>
      <c r="R12789"/>
    </row>
    <row r="12790" spans="15:18" x14ac:dyDescent="0.25">
      <c r="O12790"/>
      <c r="P12790" s="29"/>
      <c r="R12790"/>
    </row>
    <row r="12791" spans="15:18" x14ac:dyDescent="0.25">
      <c r="O12791"/>
      <c r="P12791" s="29"/>
      <c r="R12791"/>
    </row>
    <row r="12792" spans="15:18" x14ac:dyDescent="0.25">
      <c r="O12792"/>
      <c r="P12792" s="29"/>
      <c r="R12792"/>
    </row>
    <row r="12793" spans="15:18" x14ac:dyDescent="0.25">
      <c r="O12793"/>
      <c r="P12793" s="29"/>
      <c r="R12793"/>
    </row>
    <row r="12794" spans="15:18" x14ac:dyDescent="0.25">
      <c r="O12794"/>
      <c r="P12794" s="29"/>
      <c r="R12794"/>
    </row>
    <row r="12795" spans="15:18" x14ac:dyDescent="0.25">
      <c r="O12795"/>
      <c r="P12795" s="29"/>
      <c r="R12795"/>
    </row>
    <row r="12796" spans="15:18" x14ac:dyDescent="0.25">
      <c r="O12796"/>
      <c r="P12796" s="29"/>
      <c r="R12796"/>
    </row>
    <row r="12797" spans="15:18" x14ac:dyDescent="0.25">
      <c r="O12797"/>
      <c r="P12797" s="29"/>
      <c r="R12797"/>
    </row>
    <row r="12798" spans="15:18" x14ac:dyDescent="0.25">
      <c r="O12798"/>
      <c r="P12798" s="29"/>
      <c r="R12798"/>
    </row>
    <row r="12799" spans="15:18" x14ac:dyDescent="0.25">
      <c r="O12799"/>
      <c r="P12799" s="29"/>
      <c r="R12799"/>
    </row>
    <row r="12800" spans="15:18" x14ac:dyDescent="0.25">
      <c r="O12800"/>
      <c r="P12800" s="29"/>
      <c r="R12800"/>
    </row>
    <row r="12801" spans="15:18" x14ac:dyDescent="0.25">
      <c r="O12801"/>
      <c r="P12801" s="29"/>
      <c r="R12801"/>
    </row>
    <row r="12802" spans="15:18" x14ac:dyDescent="0.25">
      <c r="O12802"/>
      <c r="P12802" s="29"/>
      <c r="R12802"/>
    </row>
    <row r="12803" spans="15:18" x14ac:dyDescent="0.25">
      <c r="O12803"/>
      <c r="P12803" s="29"/>
      <c r="R12803"/>
    </row>
    <row r="12804" spans="15:18" x14ac:dyDescent="0.25">
      <c r="O12804"/>
      <c r="P12804" s="29"/>
      <c r="R12804"/>
    </row>
    <row r="12805" spans="15:18" x14ac:dyDescent="0.25">
      <c r="O12805"/>
      <c r="P12805" s="29"/>
      <c r="R12805"/>
    </row>
    <row r="12806" spans="15:18" x14ac:dyDescent="0.25">
      <c r="O12806"/>
      <c r="P12806" s="29"/>
      <c r="R12806"/>
    </row>
    <row r="12807" spans="15:18" x14ac:dyDescent="0.25">
      <c r="O12807"/>
      <c r="P12807" s="29"/>
      <c r="R12807"/>
    </row>
    <row r="12808" spans="15:18" x14ac:dyDescent="0.25">
      <c r="O12808"/>
      <c r="P12808" s="29"/>
      <c r="R12808"/>
    </row>
    <row r="12809" spans="15:18" x14ac:dyDescent="0.25">
      <c r="O12809"/>
      <c r="P12809" s="29"/>
      <c r="R12809"/>
    </row>
    <row r="12810" spans="15:18" x14ac:dyDescent="0.25">
      <c r="O12810"/>
      <c r="P12810" s="29"/>
      <c r="R12810"/>
    </row>
    <row r="12811" spans="15:18" x14ac:dyDescent="0.25">
      <c r="O12811"/>
      <c r="P12811" s="29"/>
      <c r="R12811"/>
    </row>
    <row r="12812" spans="15:18" x14ac:dyDescent="0.25">
      <c r="O12812"/>
      <c r="P12812" s="29"/>
      <c r="R12812"/>
    </row>
    <row r="12813" spans="15:18" x14ac:dyDescent="0.25">
      <c r="O12813"/>
      <c r="P12813" s="29"/>
      <c r="R12813"/>
    </row>
    <row r="12814" spans="15:18" x14ac:dyDescent="0.25">
      <c r="O12814"/>
      <c r="P12814" s="29"/>
      <c r="R12814"/>
    </row>
    <row r="12815" spans="15:18" x14ac:dyDescent="0.25">
      <c r="O12815"/>
      <c r="P12815" s="29"/>
      <c r="R12815"/>
    </row>
    <row r="12816" spans="15:18" x14ac:dyDescent="0.25">
      <c r="O12816"/>
      <c r="P12816" s="29"/>
      <c r="R12816"/>
    </row>
    <row r="12817" spans="15:18" x14ac:dyDescent="0.25">
      <c r="O12817"/>
      <c r="P12817" s="29"/>
      <c r="R12817"/>
    </row>
    <row r="12818" spans="15:18" x14ac:dyDescent="0.25">
      <c r="O12818"/>
      <c r="P12818" s="29"/>
      <c r="R12818"/>
    </row>
    <row r="12819" spans="15:18" x14ac:dyDescent="0.25">
      <c r="O12819"/>
      <c r="P12819" s="29"/>
      <c r="R12819"/>
    </row>
    <row r="12820" spans="15:18" x14ac:dyDescent="0.25">
      <c r="O12820"/>
      <c r="P12820" s="29"/>
      <c r="R12820"/>
    </row>
    <row r="12821" spans="15:18" x14ac:dyDescent="0.25">
      <c r="O12821"/>
      <c r="P12821" s="29"/>
      <c r="R12821"/>
    </row>
    <row r="12822" spans="15:18" x14ac:dyDescent="0.25">
      <c r="O12822"/>
      <c r="P12822" s="29"/>
      <c r="R12822"/>
    </row>
    <row r="12823" spans="15:18" x14ac:dyDescent="0.25">
      <c r="O12823"/>
      <c r="P12823" s="29"/>
      <c r="R12823"/>
    </row>
    <row r="12824" spans="15:18" x14ac:dyDescent="0.25">
      <c r="O12824"/>
      <c r="P12824" s="29"/>
      <c r="R12824"/>
    </row>
    <row r="12825" spans="15:18" x14ac:dyDescent="0.25">
      <c r="O12825"/>
      <c r="P12825" s="29"/>
      <c r="R12825"/>
    </row>
    <row r="12826" spans="15:18" x14ac:dyDescent="0.25">
      <c r="O12826"/>
      <c r="P12826" s="29"/>
      <c r="R12826"/>
    </row>
    <row r="12827" spans="15:18" x14ac:dyDescent="0.25">
      <c r="O12827"/>
      <c r="P12827" s="29"/>
      <c r="R12827"/>
    </row>
    <row r="12828" spans="15:18" x14ac:dyDescent="0.25">
      <c r="O12828"/>
      <c r="P12828" s="29"/>
      <c r="R12828"/>
    </row>
    <row r="12829" spans="15:18" x14ac:dyDescent="0.25">
      <c r="O12829"/>
      <c r="P12829" s="29"/>
      <c r="R12829"/>
    </row>
    <row r="12830" spans="15:18" x14ac:dyDescent="0.25">
      <c r="O12830"/>
      <c r="P12830" s="29"/>
      <c r="R12830"/>
    </row>
    <row r="12831" spans="15:18" x14ac:dyDescent="0.25">
      <c r="O12831"/>
      <c r="P12831" s="29"/>
      <c r="R12831"/>
    </row>
    <row r="12832" spans="15:18" x14ac:dyDescent="0.25">
      <c r="O12832"/>
      <c r="P12832" s="29"/>
      <c r="R12832"/>
    </row>
    <row r="12833" spans="15:18" x14ac:dyDescent="0.25">
      <c r="O12833"/>
      <c r="P12833" s="29"/>
      <c r="R12833"/>
    </row>
    <row r="12834" spans="15:18" x14ac:dyDescent="0.25">
      <c r="O12834"/>
      <c r="P12834" s="29"/>
      <c r="R12834"/>
    </row>
    <row r="12835" spans="15:18" x14ac:dyDescent="0.25">
      <c r="O12835"/>
      <c r="P12835" s="29"/>
      <c r="R12835"/>
    </row>
    <row r="12836" spans="15:18" x14ac:dyDescent="0.25">
      <c r="O12836"/>
      <c r="P12836" s="29"/>
      <c r="R12836"/>
    </row>
    <row r="12837" spans="15:18" x14ac:dyDescent="0.25">
      <c r="O12837"/>
      <c r="P12837" s="29"/>
      <c r="R12837"/>
    </row>
    <row r="12838" spans="15:18" x14ac:dyDescent="0.25">
      <c r="O12838"/>
      <c r="P12838" s="29"/>
      <c r="R12838"/>
    </row>
    <row r="12839" spans="15:18" x14ac:dyDescent="0.25">
      <c r="O12839"/>
      <c r="P12839" s="29"/>
      <c r="R12839"/>
    </row>
    <row r="12840" spans="15:18" x14ac:dyDescent="0.25">
      <c r="O12840"/>
      <c r="P12840" s="29"/>
      <c r="R12840"/>
    </row>
    <row r="12841" spans="15:18" x14ac:dyDescent="0.25">
      <c r="O12841"/>
      <c r="P12841" s="29"/>
      <c r="R12841"/>
    </row>
    <row r="12842" spans="15:18" x14ac:dyDescent="0.25">
      <c r="O12842"/>
      <c r="P12842" s="29"/>
      <c r="R12842"/>
    </row>
    <row r="12843" spans="15:18" x14ac:dyDescent="0.25">
      <c r="O12843"/>
      <c r="P12843" s="29"/>
      <c r="R12843"/>
    </row>
    <row r="12844" spans="15:18" x14ac:dyDescent="0.25">
      <c r="O12844"/>
      <c r="P12844" s="29"/>
      <c r="R12844"/>
    </row>
    <row r="12845" spans="15:18" x14ac:dyDescent="0.25">
      <c r="O12845"/>
      <c r="P12845" s="29"/>
      <c r="R12845"/>
    </row>
    <row r="12846" spans="15:18" x14ac:dyDescent="0.25">
      <c r="O12846"/>
      <c r="P12846" s="29"/>
      <c r="R12846"/>
    </row>
    <row r="12847" spans="15:18" x14ac:dyDescent="0.25">
      <c r="O12847"/>
      <c r="P12847" s="29"/>
      <c r="R12847"/>
    </row>
    <row r="12848" spans="15:18" x14ac:dyDescent="0.25">
      <c r="O12848"/>
      <c r="P12848" s="29"/>
      <c r="R12848"/>
    </row>
    <row r="12849" spans="15:18" x14ac:dyDescent="0.25">
      <c r="O12849"/>
      <c r="P12849" s="29"/>
      <c r="R12849"/>
    </row>
    <row r="12850" spans="15:18" x14ac:dyDescent="0.25">
      <c r="O12850"/>
      <c r="P12850" s="29"/>
      <c r="R12850"/>
    </row>
    <row r="12851" spans="15:18" x14ac:dyDescent="0.25">
      <c r="O12851"/>
      <c r="P12851" s="29"/>
      <c r="R12851"/>
    </row>
    <row r="12852" spans="15:18" x14ac:dyDescent="0.25">
      <c r="O12852"/>
      <c r="P12852" s="29"/>
      <c r="R12852"/>
    </row>
    <row r="12853" spans="15:18" x14ac:dyDescent="0.25">
      <c r="O12853"/>
      <c r="P12853" s="29"/>
      <c r="R12853"/>
    </row>
    <row r="12854" spans="15:18" x14ac:dyDescent="0.25">
      <c r="O12854"/>
      <c r="P12854" s="29"/>
      <c r="R12854"/>
    </row>
    <row r="12855" spans="15:18" x14ac:dyDescent="0.25">
      <c r="O12855"/>
      <c r="P12855" s="29"/>
      <c r="R12855"/>
    </row>
    <row r="12856" spans="15:18" x14ac:dyDescent="0.25">
      <c r="O12856"/>
      <c r="P12856" s="29"/>
      <c r="R12856"/>
    </row>
    <row r="12857" spans="15:18" x14ac:dyDescent="0.25">
      <c r="O12857"/>
      <c r="P12857" s="29"/>
      <c r="R12857"/>
    </row>
    <row r="12858" spans="15:18" x14ac:dyDescent="0.25">
      <c r="O12858"/>
      <c r="P12858" s="29"/>
      <c r="R12858"/>
    </row>
    <row r="12859" spans="15:18" x14ac:dyDescent="0.25">
      <c r="O12859"/>
      <c r="P12859" s="29"/>
      <c r="R12859"/>
    </row>
    <row r="12860" spans="15:18" x14ac:dyDescent="0.25">
      <c r="O12860"/>
      <c r="P12860" s="29"/>
      <c r="R12860"/>
    </row>
    <row r="12861" spans="15:18" x14ac:dyDescent="0.25">
      <c r="O12861"/>
      <c r="P12861" s="29"/>
      <c r="R12861"/>
    </row>
    <row r="12862" spans="15:18" x14ac:dyDescent="0.25">
      <c r="O12862"/>
      <c r="P12862" s="29"/>
      <c r="R12862"/>
    </row>
    <row r="12863" spans="15:18" x14ac:dyDescent="0.25">
      <c r="O12863"/>
      <c r="P12863" s="29"/>
      <c r="R12863"/>
    </row>
    <row r="12864" spans="15:18" x14ac:dyDescent="0.25">
      <c r="O12864"/>
      <c r="P12864" s="29"/>
      <c r="R12864"/>
    </row>
    <row r="12865" spans="15:18" x14ac:dyDescent="0.25">
      <c r="O12865"/>
      <c r="P12865" s="29"/>
      <c r="R12865"/>
    </row>
    <row r="12866" spans="15:18" x14ac:dyDescent="0.25">
      <c r="O12866"/>
      <c r="P12866" s="29"/>
      <c r="R12866"/>
    </row>
    <row r="12867" spans="15:18" x14ac:dyDescent="0.25">
      <c r="O12867"/>
      <c r="P12867" s="29"/>
      <c r="R12867"/>
    </row>
    <row r="12868" spans="15:18" x14ac:dyDescent="0.25">
      <c r="O12868"/>
      <c r="P12868" s="29"/>
      <c r="R12868"/>
    </row>
    <row r="12869" spans="15:18" x14ac:dyDescent="0.25">
      <c r="O12869"/>
      <c r="P12869" s="29"/>
      <c r="R12869"/>
    </row>
    <row r="12870" spans="15:18" x14ac:dyDescent="0.25">
      <c r="O12870"/>
      <c r="P12870" s="29"/>
      <c r="R12870"/>
    </row>
    <row r="12871" spans="15:18" x14ac:dyDescent="0.25">
      <c r="O12871"/>
      <c r="P12871" s="29"/>
      <c r="R12871"/>
    </row>
    <row r="12872" spans="15:18" x14ac:dyDescent="0.25">
      <c r="O12872"/>
      <c r="P12872" s="29"/>
      <c r="R12872"/>
    </row>
    <row r="12873" spans="15:18" x14ac:dyDescent="0.25">
      <c r="O12873"/>
      <c r="P12873" s="29"/>
      <c r="R12873"/>
    </row>
    <row r="12874" spans="15:18" x14ac:dyDescent="0.25">
      <c r="O12874"/>
      <c r="P12874" s="29"/>
      <c r="R12874"/>
    </row>
    <row r="12875" spans="15:18" x14ac:dyDescent="0.25">
      <c r="O12875"/>
      <c r="P12875" s="29"/>
      <c r="R12875"/>
    </row>
    <row r="12876" spans="15:18" x14ac:dyDescent="0.25">
      <c r="O12876"/>
      <c r="P12876" s="29"/>
      <c r="R12876"/>
    </row>
    <row r="12877" spans="15:18" x14ac:dyDescent="0.25">
      <c r="O12877"/>
      <c r="P12877" s="29"/>
      <c r="R12877"/>
    </row>
    <row r="12878" spans="15:18" x14ac:dyDescent="0.25">
      <c r="O12878"/>
      <c r="P12878" s="29"/>
      <c r="R12878"/>
    </row>
    <row r="12879" spans="15:18" x14ac:dyDescent="0.25">
      <c r="O12879"/>
      <c r="P12879" s="29"/>
      <c r="R12879"/>
    </row>
    <row r="12880" spans="15:18" x14ac:dyDescent="0.25">
      <c r="O12880"/>
      <c r="P12880" s="29"/>
      <c r="R12880"/>
    </row>
    <row r="12881" spans="15:18" x14ac:dyDescent="0.25">
      <c r="O12881"/>
      <c r="P12881" s="29"/>
      <c r="R12881"/>
    </row>
    <row r="12882" spans="15:18" x14ac:dyDescent="0.25">
      <c r="O12882"/>
      <c r="P12882" s="29"/>
      <c r="R12882"/>
    </row>
    <row r="12883" spans="15:18" x14ac:dyDescent="0.25">
      <c r="O12883"/>
      <c r="P12883" s="29"/>
      <c r="R12883"/>
    </row>
    <row r="12884" spans="15:18" x14ac:dyDescent="0.25">
      <c r="O12884"/>
      <c r="P12884" s="29"/>
      <c r="R12884"/>
    </row>
    <row r="12885" spans="15:18" x14ac:dyDescent="0.25">
      <c r="O12885"/>
      <c r="P12885" s="29"/>
      <c r="R12885"/>
    </row>
    <row r="12886" spans="15:18" x14ac:dyDescent="0.25">
      <c r="O12886"/>
      <c r="P12886" s="29"/>
      <c r="R12886"/>
    </row>
    <row r="12887" spans="15:18" x14ac:dyDescent="0.25">
      <c r="O12887"/>
      <c r="P12887" s="29"/>
      <c r="R12887"/>
    </row>
    <row r="12888" spans="15:18" x14ac:dyDescent="0.25">
      <c r="O12888"/>
      <c r="P12888" s="29"/>
      <c r="R12888"/>
    </row>
    <row r="12889" spans="15:18" x14ac:dyDescent="0.25">
      <c r="O12889"/>
      <c r="P12889" s="29"/>
      <c r="R12889"/>
    </row>
    <row r="12890" spans="15:18" x14ac:dyDescent="0.25">
      <c r="O12890"/>
      <c r="P12890" s="29"/>
      <c r="R12890"/>
    </row>
    <row r="12891" spans="15:18" x14ac:dyDescent="0.25">
      <c r="O12891"/>
      <c r="P12891" s="29"/>
      <c r="R12891"/>
    </row>
    <row r="12892" spans="15:18" x14ac:dyDescent="0.25">
      <c r="O12892"/>
      <c r="P12892" s="29"/>
      <c r="R12892"/>
    </row>
    <row r="12893" spans="15:18" x14ac:dyDescent="0.25">
      <c r="O12893"/>
      <c r="P12893" s="29"/>
      <c r="R12893"/>
    </row>
    <row r="12894" spans="15:18" x14ac:dyDescent="0.25">
      <c r="O12894"/>
      <c r="P12894" s="29"/>
      <c r="R12894"/>
    </row>
    <row r="12895" spans="15:18" x14ac:dyDescent="0.25">
      <c r="O12895"/>
      <c r="P12895" s="29"/>
      <c r="R12895"/>
    </row>
    <row r="12896" spans="15:18" x14ac:dyDescent="0.25">
      <c r="O12896"/>
      <c r="P12896" s="29"/>
      <c r="R12896"/>
    </row>
    <row r="12897" spans="15:18" x14ac:dyDescent="0.25">
      <c r="O12897"/>
      <c r="P12897" s="29"/>
      <c r="R12897"/>
    </row>
    <row r="12898" spans="15:18" x14ac:dyDescent="0.25">
      <c r="O12898"/>
      <c r="P12898" s="29"/>
      <c r="R12898"/>
    </row>
    <row r="12899" spans="15:18" x14ac:dyDescent="0.25">
      <c r="O12899"/>
      <c r="P12899" s="29"/>
      <c r="R12899"/>
    </row>
    <row r="12900" spans="15:18" x14ac:dyDescent="0.25">
      <c r="O12900"/>
      <c r="P12900" s="29"/>
      <c r="R12900"/>
    </row>
    <row r="12901" spans="15:18" x14ac:dyDescent="0.25">
      <c r="O12901"/>
      <c r="P12901" s="29"/>
      <c r="R12901"/>
    </row>
    <row r="12902" spans="15:18" x14ac:dyDescent="0.25">
      <c r="O12902"/>
      <c r="P12902" s="29"/>
      <c r="R12902"/>
    </row>
    <row r="12903" spans="15:18" x14ac:dyDescent="0.25">
      <c r="O12903"/>
      <c r="P12903" s="29"/>
      <c r="R12903"/>
    </row>
    <row r="12904" spans="15:18" x14ac:dyDescent="0.25">
      <c r="O12904"/>
      <c r="P12904" s="29"/>
      <c r="R12904"/>
    </row>
    <row r="12905" spans="15:18" x14ac:dyDescent="0.25">
      <c r="O12905"/>
      <c r="P12905" s="29"/>
      <c r="R12905"/>
    </row>
    <row r="12906" spans="15:18" x14ac:dyDescent="0.25">
      <c r="O12906"/>
      <c r="P12906" s="29"/>
      <c r="R12906"/>
    </row>
    <row r="12907" spans="15:18" x14ac:dyDescent="0.25">
      <c r="O12907"/>
      <c r="P12907" s="29"/>
      <c r="R12907"/>
    </row>
    <row r="12908" spans="15:18" x14ac:dyDescent="0.25">
      <c r="O12908"/>
      <c r="P12908" s="29"/>
      <c r="R12908"/>
    </row>
    <row r="12909" spans="15:18" x14ac:dyDescent="0.25">
      <c r="O12909"/>
      <c r="P12909" s="29"/>
      <c r="R12909"/>
    </row>
    <row r="12910" spans="15:18" x14ac:dyDescent="0.25">
      <c r="O12910"/>
      <c r="P12910" s="29"/>
      <c r="R12910"/>
    </row>
    <row r="12911" spans="15:18" x14ac:dyDescent="0.25">
      <c r="O12911"/>
      <c r="P12911" s="29"/>
      <c r="R12911"/>
    </row>
    <row r="12912" spans="15:18" x14ac:dyDescent="0.25">
      <c r="O12912"/>
      <c r="P12912" s="29"/>
      <c r="R12912"/>
    </row>
    <row r="12913" spans="15:18" x14ac:dyDescent="0.25">
      <c r="O12913"/>
      <c r="P12913" s="29"/>
      <c r="R12913"/>
    </row>
    <row r="12914" spans="15:18" x14ac:dyDescent="0.25">
      <c r="O12914"/>
      <c r="P12914" s="29"/>
      <c r="R12914"/>
    </row>
    <row r="12915" spans="15:18" x14ac:dyDescent="0.25">
      <c r="O12915"/>
      <c r="P12915" s="29"/>
      <c r="R12915"/>
    </row>
    <row r="12916" spans="15:18" x14ac:dyDescent="0.25">
      <c r="O12916"/>
      <c r="P12916" s="29"/>
      <c r="R12916"/>
    </row>
    <row r="12917" spans="15:18" x14ac:dyDescent="0.25">
      <c r="O12917"/>
      <c r="P12917" s="29"/>
      <c r="R12917"/>
    </row>
    <row r="12918" spans="15:18" x14ac:dyDescent="0.25">
      <c r="O12918"/>
      <c r="P12918" s="29"/>
      <c r="R12918"/>
    </row>
    <row r="12919" spans="15:18" x14ac:dyDescent="0.25">
      <c r="O12919"/>
      <c r="P12919" s="29"/>
      <c r="R12919"/>
    </row>
    <row r="12920" spans="15:18" x14ac:dyDescent="0.25">
      <c r="O12920"/>
      <c r="P12920" s="29"/>
      <c r="R12920"/>
    </row>
    <row r="12921" spans="15:18" x14ac:dyDescent="0.25">
      <c r="O12921"/>
      <c r="P12921" s="29"/>
      <c r="R12921"/>
    </row>
    <row r="12922" spans="15:18" x14ac:dyDescent="0.25">
      <c r="O12922"/>
      <c r="P12922" s="29"/>
      <c r="R12922"/>
    </row>
    <row r="12923" spans="15:18" x14ac:dyDescent="0.25">
      <c r="O12923"/>
      <c r="P12923" s="29"/>
      <c r="R12923"/>
    </row>
    <row r="12924" spans="15:18" x14ac:dyDescent="0.25">
      <c r="O12924"/>
      <c r="P12924" s="29"/>
      <c r="R12924"/>
    </row>
    <row r="12925" spans="15:18" x14ac:dyDescent="0.25">
      <c r="O12925"/>
      <c r="P12925" s="29"/>
      <c r="R12925"/>
    </row>
    <row r="12926" spans="15:18" x14ac:dyDescent="0.25">
      <c r="O12926"/>
      <c r="P12926" s="29"/>
      <c r="R12926"/>
    </row>
    <row r="12927" spans="15:18" x14ac:dyDescent="0.25">
      <c r="O12927"/>
      <c r="P12927" s="29"/>
      <c r="R12927"/>
    </row>
    <row r="12928" spans="15:18" x14ac:dyDescent="0.25">
      <c r="O12928"/>
      <c r="P12928" s="29"/>
      <c r="R12928"/>
    </row>
    <row r="12929" spans="15:18" x14ac:dyDescent="0.25">
      <c r="O12929"/>
      <c r="P12929" s="29"/>
      <c r="R12929"/>
    </row>
    <row r="12930" spans="15:18" x14ac:dyDescent="0.25">
      <c r="O12930"/>
      <c r="P12930" s="29"/>
      <c r="R12930"/>
    </row>
    <row r="12931" spans="15:18" x14ac:dyDescent="0.25">
      <c r="O12931"/>
      <c r="P12931" s="29"/>
      <c r="R12931"/>
    </row>
    <row r="12932" spans="15:18" x14ac:dyDescent="0.25">
      <c r="O12932"/>
      <c r="P12932" s="29"/>
      <c r="R12932"/>
    </row>
    <row r="12933" spans="15:18" x14ac:dyDescent="0.25">
      <c r="O12933"/>
      <c r="P12933" s="29"/>
      <c r="R12933"/>
    </row>
    <row r="12934" spans="15:18" x14ac:dyDescent="0.25">
      <c r="O12934"/>
      <c r="P12934" s="29"/>
      <c r="R12934"/>
    </row>
    <row r="12935" spans="15:18" x14ac:dyDescent="0.25">
      <c r="O12935"/>
      <c r="P12935" s="29"/>
      <c r="R12935"/>
    </row>
    <row r="12936" spans="15:18" x14ac:dyDescent="0.25">
      <c r="O12936"/>
      <c r="P12936" s="29"/>
      <c r="R12936"/>
    </row>
    <row r="12937" spans="15:18" x14ac:dyDescent="0.25">
      <c r="O12937"/>
      <c r="P12937" s="29"/>
      <c r="R12937"/>
    </row>
    <row r="12938" spans="15:18" x14ac:dyDescent="0.25">
      <c r="O12938"/>
      <c r="P12938" s="29"/>
      <c r="R12938"/>
    </row>
    <row r="12939" spans="15:18" x14ac:dyDescent="0.25">
      <c r="O12939"/>
      <c r="P12939" s="29"/>
      <c r="R12939"/>
    </row>
    <row r="12940" spans="15:18" x14ac:dyDescent="0.25">
      <c r="O12940"/>
      <c r="P12940" s="29"/>
      <c r="R12940"/>
    </row>
    <row r="12941" spans="15:18" x14ac:dyDescent="0.25">
      <c r="O12941"/>
      <c r="P12941" s="29"/>
      <c r="R12941"/>
    </row>
    <row r="12942" spans="15:18" x14ac:dyDescent="0.25">
      <c r="O12942"/>
      <c r="P12942" s="29"/>
      <c r="R12942"/>
    </row>
    <row r="12943" spans="15:18" x14ac:dyDescent="0.25">
      <c r="O12943"/>
      <c r="P12943" s="29"/>
      <c r="R12943"/>
    </row>
    <row r="12944" spans="15:18" x14ac:dyDescent="0.25">
      <c r="O12944"/>
      <c r="P12944" s="29"/>
      <c r="R12944"/>
    </row>
    <row r="12945" spans="15:18" x14ac:dyDescent="0.25">
      <c r="O12945"/>
      <c r="P12945" s="29"/>
      <c r="R12945"/>
    </row>
    <row r="12946" spans="15:18" x14ac:dyDescent="0.25">
      <c r="O12946"/>
      <c r="P12946" s="29"/>
      <c r="R12946"/>
    </row>
    <row r="12947" spans="15:18" x14ac:dyDescent="0.25">
      <c r="O12947"/>
      <c r="P12947" s="29"/>
      <c r="R12947"/>
    </row>
    <row r="12948" spans="15:18" x14ac:dyDescent="0.25">
      <c r="O12948"/>
      <c r="P12948" s="29"/>
      <c r="R12948"/>
    </row>
    <row r="12949" spans="15:18" x14ac:dyDescent="0.25">
      <c r="O12949"/>
      <c r="P12949" s="29"/>
      <c r="R12949"/>
    </row>
    <row r="12950" spans="15:18" x14ac:dyDescent="0.25">
      <c r="O12950"/>
      <c r="P12950" s="29"/>
      <c r="R12950"/>
    </row>
    <row r="12951" spans="15:18" x14ac:dyDescent="0.25">
      <c r="O12951"/>
      <c r="P12951" s="29"/>
      <c r="R12951"/>
    </row>
    <row r="12952" spans="15:18" x14ac:dyDescent="0.25">
      <c r="O12952"/>
      <c r="P12952" s="29"/>
      <c r="R12952"/>
    </row>
    <row r="12953" spans="15:18" x14ac:dyDescent="0.25">
      <c r="O12953"/>
      <c r="P12953" s="29"/>
      <c r="R12953"/>
    </row>
    <row r="12954" spans="15:18" x14ac:dyDescent="0.25">
      <c r="O12954"/>
      <c r="P12954" s="29"/>
      <c r="R12954"/>
    </row>
    <row r="12955" spans="15:18" x14ac:dyDescent="0.25">
      <c r="O12955"/>
      <c r="P12955" s="29"/>
      <c r="R12955"/>
    </row>
    <row r="12956" spans="15:18" x14ac:dyDescent="0.25">
      <c r="O12956"/>
      <c r="P12956" s="29"/>
      <c r="R12956"/>
    </row>
    <row r="12957" spans="15:18" x14ac:dyDescent="0.25">
      <c r="O12957"/>
      <c r="P12957" s="29"/>
      <c r="R12957"/>
    </row>
    <row r="12958" spans="15:18" x14ac:dyDescent="0.25">
      <c r="O12958"/>
      <c r="P12958" s="29"/>
      <c r="R12958"/>
    </row>
    <row r="12959" spans="15:18" x14ac:dyDescent="0.25">
      <c r="O12959"/>
      <c r="P12959" s="29"/>
      <c r="R12959"/>
    </row>
    <row r="12960" spans="15:18" x14ac:dyDescent="0.25">
      <c r="O12960"/>
      <c r="P12960" s="29"/>
      <c r="R12960"/>
    </row>
    <row r="12961" spans="15:18" x14ac:dyDescent="0.25">
      <c r="O12961"/>
      <c r="P12961" s="29"/>
      <c r="R12961"/>
    </row>
    <row r="12962" spans="15:18" x14ac:dyDescent="0.25">
      <c r="O12962"/>
      <c r="P12962" s="29"/>
      <c r="R12962"/>
    </row>
    <row r="12963" spans="15:18" x14ac:dyDescent="0.25">
      <c r="O12963"/>
      <c r="P12963" s="29"/>
      <c r="R12963"/>
    </row>
    <row r="12964" spans="15:18" x14ac:dyDescent="0.25">
      <c r="O12964"/>
      <c r="P12964" s="29"/>
      <c r="R12964"/>
    </row>
    <row r="12965" spans="15:18" x14ac:dyDescent="0.25">
      <c r="O12965"/>
      <c r="P12965" s="29"/>
      <c r="R12965"/>
    </row>
    <row r="12966" spans="15:18" x14ac:dyDescent="0.25">
      <c r="O12966"/>
      <c r="P12966" s="29"/>
      <c r="R12966"/>
    </row>
    <row r="12967" spans="15:18" x14ac:dyDescent="0.25">
      <c r="O12967"/>
      <c r="P12967" s="29"/>
      <c r="R12967"/>
    </row>
    <row r="12968" spans="15:18" x14ac:dyDescent="0.25">
      <c r="O12968"/>
      <c r="P12968" s="29"/>
      <c r="R12968"/>
    </row>
    <row r="12969" spans="15:18" x14ac:dyDescent="0.25">
      <c r="O12969"/>
      <c r="P12969" s="29"/>
      <c r="R12969"/>
    </row>
    <row r="12970" spans="15:18" x14ac:dyDescent="0.25">
      <c r="O12970"/>
      <c r="P12970" s="29"/>
      <c r="R12970"/>
    </row>
    <row r="12971" spans="15:18" x14ac:dyDescent="0.25">
      <c r="O12971"/>
      <c r="P12971" s="29"/>
      <c r="R12971"/>
    </row>
    <row r="12972" spans="15:18" x14ac:dyDescent="0.25">
      <c r="O12972"/>
      <c r="P12972" s="29"/>
      <c r="R12972"/>
    </row>
    <row r="12973" spans="15:18" x14ac:dyDescent="0.25">
      <c r="O12973"/>
      <c r="P12973" s="29"/>
      <c r="R12973"/>
    </row>
    <row r="12974" spans="15:18" x14ac:dyDescent="0.25">
      <c r="O12974"/>
      <c r="P12974" s="29"/>
      <c r="R12974"/>
    </row>
    <row r="12975" spans="15:18" x14ac:dyDescent="0.25">
      <c r="O12975"/>
      <c r="P12975" s="29"/>
      <c r="R12975"/>
    </row>
    <row r="12976" spans="15:18" x14ac:dyDescent="0.25">
      <c r="O12976"/>
      <c r="P12976" s="29"/>
      <c r="R12976"/>
    </row>
    <row r="12977" spans="15:18" x14ac:dyDescent="0.25">
      <c r="O12977"/>
      <c r="P12977" s="29"/>
      <c r="R12977"/>
    </row>
    <row r="12978" spans="15:18" x14ac:dyDescent="0.25">
      <c r="O12978"/>
      <c r="P12978" s="29"/>
      <c r="R12978"/>
    </row>
    <row r="12979" spans="15:18" x14ac:dyDescent="0.25">
      <c r="O12979"/>
      <c r="P12979" s="29"/>
      <c r="R12979"/>
    </row>
    <row r="12980" spans="15:18" x14ac:dyDescent="0.25">
      <c r="O12980"/>
      <c r="P12980" s="29"/>
      <c r="R12980"/>
    </row>
    <row r="12981" spans="15:18" x14ac:dyDescent="0.25">
      <c r="O12981"/>
      <c r="P12981" s="29"/>
      <c r="R12981"/>
    </row>
    <row r="12982" spans="15:18" x14ac:dyDescent="0.25">
      <c r="O12982"/>
      <c r="P12982" s="29"/>
      <c r="R12982"/>
    </row>
    <row r="12983" spans="15:18" x14ac:dyDescent="0.25">
      <c r="O12983"/>
      <c r="P12983" s="29"/>
      <c r="R12983"/>
    </row>
    <row r="12984" spans="15:18" x14ac:dyDescent="0.25">
      <c r="O12984"/>
      <c r="P12984" s="29"/>
      <c r="R12984"/>
    </row>
    <row r="12985" spans="15:18" x14ac:dyDescent="0.25">
      <c r="O12985"/>
      <c r="P12985" s="29"/>
      <c r="R12985"/>
    </row>
    <row r="12986" spans="15:18" x14ac:dyDescent="0.25">
      <c r="O12986"/>
      <c r="P12986" s="29"/>
      <c r="R12986"/>
    </row>
    <row r="12987" spans="15:18" x14ac:dyDescent="0.25">
      <c r="O12987"/>
      <c r="P12987" s="29"/>
      <c r="R12987"/>
    </row>
    <row r="12988" spans="15:18" x14ac:dyDescent="0.25">
      <c r="O12988"/>
      <c r="P12988" s="29"/>
      <c r="R12988"/>
    </row>
    <row r="12989" spans="15:18" x14ac:dyDescent="0.25">
      <c r="O12989"/>
      <c r="P12989" s="29"/>
      <c r="R12989"/>
    </row>
    <row r="12990" spans="15:18" x14ac:dyDescent="0.25">
      <c r="O12990"/>
      <c r="P12990" s="29"/>
      <c r="R12990"/>
    </row>
    <row r="12991" spans="15:18" x14ac:dyDescent="0.25">
      <c r="O12991"/>
      <c r="P12991" s="29"/>
      <c r="R12991"/>
    </row>
    <row r="12992" spans="15:18" x14ac:dyDescent="0.25">
      <c r="O12992"/>
      <c r="P12992" s="29"/>
      <c r="R12992"/>
    </row>
    <row r="12993" spans="15:18" x14ac:dyDescent="0.25">
      <c r="O12993"/>
      <c r="P12993" s="29"/>
      <c r="R12993"/>
    </row>
    <row r="12994" spans="15:18" x14ac:dyDescent="0.25">
      <c r="O12994"/>
      <c r="P12994" s="29"/>
      <c r="R12994"/>
    </row>
    <row r="12995" spans="15:18" x14ac:dyDescent="0.25">
      <c r="O12995"/>
      <c r="P12995" s="29"/>
      <c r="R12995"/>
    </row>
    <row r="12996" spans="15:18" x14ac:dyDescent="0.25">
      <c r="O12996"/>
      <c r="P12996" s="29"/>
      <c r="R12996"/>
    </row>
    <row r="12997" spans="15:18" x14ac:dyDescent="0.25">
      <c r="O12997"/>
      <c r="P12997" s="29"/>
      <c r="R12997"/>
    </row>
    <row r="12998" spans="15:18" x14ac:dyDescent="0.25">
      <c r="O12998"/>
      <c r="P12998" s="29"/>
      <c r="R12998"/>
    </row>
    <row r="12999" spans="15:18" x14ac:dyDescent="0.25">
      <c r="O12999"/>
      <c r="P12999" s="29"/>
      <c r="R12999"/>
    </row>
    <row r="13000" spans="15:18" x14ac:dyDescent="0.25">
      <c r="O13000"/>
      <c r="P13000" s="29"/>
      <c r="R13000"/>
    </row>
    <row r="13001" spans="15:18" x14ac:dyDescent="0.25">
      <c r="O13001"/>
      <c r="P13001" s="29"/>
      <c r="R13001"/>
    </row>
    <row r="13002" spans="15:18" x14ac:dyDescent="0.25">
      <c r="O13002"/>
      <c r="P13002" s="29"/>
      <c r="R13002"/>
    </row>
    <row r="13003" spans="15:18" x14ac:dyDescent="0.25">
      <c r="O13003"/>
      <c r="P13003" s="29"/>
      <c r="R13003"/>
    </row>
    <row r="13004" spans="15:18" x14ac:dyDescent="0.25">
      <c r="O13004"/>
      <c r="P13004" s="29"/>
      <c r="R13004"/>
    </row>
    <row r="13005" spans="15:18" x14ac:dyDescent="0.25">
      <c r="O13005"/>
      <c r="P13005" s="29"/>
      <c r="R13005"/>
    </row>
    <row r="13006" spans="15:18" x14ac:dyDescent="0.25">
      <c r="O13006"/>
      <c r="P13006" s="29"/>
      <c r="R13006"/>
    </row>
    <row r="13007" spans="15:18" x14ac:dyDescent="0.25">
      <c r="O13007"/>
      <c r="P13007" s="29"/>
      <c r="R13007"/>
    </row>
    <row r="13008" spans="15:18" x14ac:dyDescent="0.25">
      <c r="O13008"/>
      <c r="P13008" s="29"/>
      <c r="R13008"/>
    </row>
    <row r="13009" spans="15:18" x14ac:dyDescent="0.25">
      <c r="O13009"/>
      <c r="P13009" s="29"/>
      <c r="R13009"/>
    </row>
    <row r="13010" spans="15:18" x14ac:dyDescent="0.25">
      <c r="O13010"/>
      <c r="P13010" s="29"/>
      <c r="R13010"/>
    </row>
    <row r="13011" spans="15:18" x14ac:dyDescent="0.25">
      <c r="O13011"/>
      <c r="P13011" s="29"/>
      <c r="R13011"/>
    </row>
    <row r="13012" spans="15:18" x14ac:dyDescent="0.25">
      <c r="O13012"/>
      <c r="P13012" s="29"/>
      <c r="R13012"/>
    </row>
    <row r="13013" spans="15:18" x14ac:dyDescent="0.25">
      <c r="O13013"/>
      <c r="P13013" s="29"/>
      <c r="R13013"/>
    </row>
    <row r="13014" spans="15:18" x14ac:dyDescent="0.25">
      <c r="O13014"/>
      <c r="P13014" s="29"/>
      <c r="R13014"/>
    </row>
    <row r="13015" spans="15:18" x14ac:dyDescent="0.25">
      <c r="O13015"/>
      <c r="P13015" s="29"/>
      <c r="R13015"/>
    </row>
    <row r="13016" spans="15:18" x14ac:dyDescent="0.25">
      <c r="O13016"/>
      <c r="P13016" s="29"/>
      <c r="R13016"/>
    </row>
    <row r="13017" spans="15:18" x14ac:dyDescent="0.25">
      <c r="O13017"/>
      <c r="P13017" s="29"/>
      <c r="R13017"/>
    </row>
    <row r="13018" spans="15:18" x14ac:dyDescent="0.25">
      <c r="O13018"/>
      <c r="P13018" s="29"/>
      <c r="R13018"/>
    </row>
    <row r="13019" spans="15:18" x14ac:dyDescent="0.25">
      <c r="O13019"/>
      <c r="P13019" s="29"/>
      <c r="R13019"/>
    </row>
    <row r="13020" spans="15:18" x14ac:dyDescent="0.25">
      <c r="O13020"/>
      <c r="P13020" s="29"/>
      <c r="R13020"/>
    </row>
    <row r="13021" spans="15:18" x14ac:dyDescent="0.25">
      <c r="O13021"/>
      <c r="P13021" s="29"/>
      <c r="R13021"/>
    </row>
    <row r="13022" spans="15:18" x14ac:dyDescent="0.25">
      <c r="O13022"/>
      <c r="P13022" s="29"/>
      <c r="R13022"/>
    </row>
    <row r="13023" spans="15:18" x14ac:dyDescent="0.25">
      <c r="O13023"/>
      <c r="P13023" s="29"/>
      <c r="R13023"/>
    </row>
    <row r="13024" spans="15:18" x14ac:dyDescent="0.25">
      <c r="O13024"/>
      <c r="P13024" s="29"/>
      <c r="R13024"/>
    </row>
    <row r="13025" spans="15:18" x14ac:dyDescent="0.25">
      <c r="O13025"/>
      <c r="P13025" s="29"/>
      <c r="R13025"/>
    </row>
    <row r="13026" spans="15:18" x14ac:dyDescent="0.25">
      <c r="O13026"/>
      <c r="P13026" s="29"/>
      <c r="R13026"/>
    </row>
    <row r="13027" spans="15:18" x14ac:dyDescent="0.25">
      <c r="O13027"/>
      <c r="P13027" s="29"/>
      <c r="R13027"/>
    </row>
    <row r="13028" spans="15:18" x14ac:dyDescent="0.25">
      <c r="O13028"/>
      <c r="P13028" s="29"/>
      <c r="R13028"/>
    </row>
    <row r="13029" spans="15:18" x14ac:dyDescent="0.25">
      <c r="O13029"/>
      <c r="P13029" s="29"/>
      <c r="R13029"/>
    </row>
    <row r="13030" spans="15:18" x14ac:dyDescent="0.25">
      <c r="O13030"/>
      <c r="P13030" s="29"/>
      <c r="R13030"/>
    </row>
    <row r="13031" spans="15:18" x14ac:dyDescent="0.25">
      <c r="O13031"/>
      <c r="P13031" s="29"/>
      <c r="R13031"/>
    </row>
    <row r="13032" spans="15:18" x14ac:dyDescent="0.25">
      <c r="O13032"/>
      <c r="P13032" s="29"/>
      <c r="R13032"/>
    </row>
    <row r="13033" spans="15:18" x14ac:dyDescent="0.25">
      <c r="O13033"/>
      <c r="P13033" s="29"/>
      <c r="R13033"/>
    </row>
    <row r="13034" spans="15:18" x14ac:dyDescent="0.25">
      <c r="O13034"/>
      <c r="P13034" s="29"/>
      <c r="R13034"/>
    </row>
    <row r="13035" spans="15:18" x14ac:dyDescent="0.25">
      <c r="O13035"/>
      <c r="P13035" s="29"/>
      <c r="R13035"/>
    </row>
    <row r="13036" spans="15:18" x14ac:dyDescent="0.25">
      <c r="O13036"/>
      <c r="P13036" s="29"/>
      <c r="R13036"/>
    </row>
    <row r="13037" spans="15:18" x14ac:dyDescent="0.25">
      <c r="O13037"/>
      <c r="P13037" s="29"/>
      <c r="R13037"/>
    </row>
    <row r="13038" spans="15:18" x14ac:dyDescent="0.25">
      <c r="O13038"/>
      <c r="P13038" s="29"/>
      <c r="R13038"/>
    </row>
    <row r="13039" spans="15:18" x14ac:dyDescent="0.25">
      <c r="O13039"/>
      <c r="P13039" s="29"/>
      <c r="R13039"/>
    </row>
    <row r="13040" spans="15:18" x14ac:dyDescent="0.25">
      <c r="O13040"/>
      <c r="P13040" s="29"/>
      <c r="R13040"/>
    </row>
    <row r="13041" spans="15:18" x14ac:dyDescent="0.25">
      <c r="O13041"/>
      <c r="P13041" s="29"/>
      <c r="R13041"/>
    </row>
    <row r="13042" spans="15:18" x14ac:dyDescent="0.25">
      <c r="O13042"/>
      <c r="P13042" s="29"/>
      <c r="R13042"/>
    </row>
    <row r="13043" spans="15:18" x14ac:dyDescent="0.25">
      <c r="O13043"/>
      <c r="P13043" s="29"/>
      <c r="R13043"/>
    </row>
    <row r="13044" spans="15:18" x14ac:dyDescent="0.25">
      <c r="O13044"/>
      <c r="P13044" s="29"/>
      <c r="R13044"/>
    </row>
    <row r="13045" spans="15:18" x14ac:dyDescent="0.25">
      <c r="O13045"/>
      <c r="P13045" s="29"/>
      <c r="R13045"/>
    </row>
    <row r="13046" spans="15:18" x14ac:dyDescent="0.25">
      <c r="O13046"/>
      <c r="P13046" s="29"/>
      <c r="R13046"/>
    </row>
    <row r="13047" spans="15:18" x14ac:dyDescent="0.25">
      <c r="O13047"/>
      <c r="P13047" s="29"/>
      <c r="R13047"/>
    </row>
    <row r="13048" spans="15:18" x14ac:dyDescent="0.25">
      <c r="O13048"/>
      <c r="P13048" s="29"/>
      <c r="R13048"/>
    </row>
    <row r="13049" spans="15:18" x14ac:dyDescent="0.25">
      <c r="O13049"/>
      <c r="P13049" s="29"/>
      <c r="R13049"/>
    </row>
    <row r="13050" spans="15:18" x14ac:dyDescent="0.25">
      <c r="O13050"/>
      <c r="P13050" s="29"/>
      <c r="R13050"/>
    </row>
    <row r="13051" spans="15:18" x14ac:dyDescent="0.25">
      <c r="O13051"/>
      <c r="P13051" s="29"/>
      <c r="R13051"/>
    </row>
    <row r="13052" spans="15:18" x14ac:dyDescent="0.25">
      <c r="O13052"/>
      <c r="P13052" s="29"/>
      <c r="R13052"/>
    </row>
    <row r="13053" spans="15:18" x14ac:dyDescent="0.25">
      <c r="O13053"/>
      <c r="P13053" s="29"/>
      <c r="R13053"/>
    </row>
    <row r="13054" spans="15:18" x14ac:dyDescent="0.25">
      <c r="O13054"/>
      <c r="P13054" s="29"/>
      <c r="R13054"/>
    </row>
    <row r="13055" spans="15:18" x14ac:dyDescent="0.25">
      <c r="O13055"/>
      <c r="P13055" s="29"/>
      <c r="R13055"/>
    </row>
    <row r="13056" spans="15:18" x14ac:dyDescent="0.25">
      <c r="O13056"/>
      <c r="P13056" s="29"/>
      <c r="R13056"/>
    </row>
    <row r="13057" spans="15:18" x14ac:dyDescent="0.25">
      <c r="O13057"/>
      <c r="P13057" s="29"/>
      <c r="R13057"/>
    </row>
    <row r="13058" spans="15:18" x14ac:dyDescent="0.25">
      <c r="O13058"/>
      <c r="P13058" s="29"/>
      <c r="R13058"/>
    </row>
    <row r="13059" spans="15:18" x14ac:dyDescent="0.25">
      <c r="O13059"/>
      <c r="P13059" s="29"/>
      <c r="R13059"/>
    </row>
    <row r="13060" spans="15:18" x14ac:dyDescent="0.25">
      <c r="O13060"/>
      <c r="P13060" s="29"/>
      <c r="R13060"/>
    </row>
    <row r="13061" spans="15:18" x14ac:dyDescent="0.25">
      <c r="O13061"/>
      <c r="P13061" s="29"/>
      <c r="R13061"/>
    </row>
    <row r="13062" spans="15:18" x14ac:dyDescent="0.25">
      <c r="O13062"/>
      <c r="P13062" s="29"/>
      <c r="R13062"/>
    </row>
    <row r="13063" spans="15:18" x14ac:dyDescent="0.25">
      <c r="O13063"/>
      <c r="P13063" s="29"/>
      <c r="R13063"/>
    </row>
    <row r="13064" spans="15:18" x14ac:dyDescent="0.25">
      <c r="O13064"/>
      <c r="P13064" s="29"/>
      <c r="R13064"/>
    </row>
    <row r="13065" spans="15:18" x14ac:dyDescent="0.25">
      <c r="O13065"/>
      <c r="P13065" s="29"/>
      <c r="R13065"/>
    </row>
    <row r="13066" spans="15:18" x14ac:dyDescent="0.25">
      <c r="O13066"/>
      <c r="P13066" s="29"/>
      <c r="R13066"/>
    </row>
    <row r="13067" spans="15:18" x14ac:dyDescent="0.25">
      <c r="O13067"/>
      <c r="P13067" s="29"/>
      <c r="R13067"/>
    </row>
    <row r="13068" spans="15:18" x14ac:dyDescent="0.25">
      <c r="O13068"/>
      <c r="P13068" s="29"/>
      <c r="R13068"/>
    </row>
    <row r="13069" spans="15:18" x14ac:dyDescent="0.25">
      <c r="O13069"/>
      <c r="P13069" s="29"/>
      <c r="R13069"/>
    </row>
    <row r="13070" spans="15:18" x14ac:dyDescent="0.25">
      <c r="O13070"/>
      <c r="P13070" s="29"/>
      <c r="R13070"/>
    </row>
    <row r="13071" spans="15:18" x14ac:dyDescent="0.25">
      <c r="O13071"/>
      <c r="P13071" s="29"/>
      <c r="R13071"/>
    </row>
    <row r="13072" spans="15:18" x14ac:dyDescent="0.25">
      <c r="O13072"/>
      <c r="P13072" s="29"/>
      <c r="R13072"/>
    </row>
    <row r="13073" spans="15:18" x14ac:dyDescent="0.25">
      <c r="O13073"/>
      <c r="P13073" s="29"/>
      <c r="R13073"/>
    </row>
    <row r="13074" spans="15:18" x14ac:dyDescent="0.25">
      <c r="O13074"/>
      <c r="P13074" s="29"/>
      <c r="R13074"/>
    </row>
    <row r="13075" spans="15:18" x14ac:dyDescent="0.25">
      <c r="O13075"/>
      <c r="P13075" s="29"/>
      <c r="R13075"/>
    </row>
    <row r="13076" spans="15:18" x14ac:dyDescent="0.25">
      <c r="O13076"/>
      <c r="P13076" s="29"/>
      <c r="R13076"/>
    </row>
    <row r="13077" spans="15:18" x14ac:dyDescent="0.25">
      <c r="O13077"/>
      <c r="P13077" s="29"/>
      <c r="R13077"/>
    </row>
    <row r="13078" spans="15:18" x14ac:dyDescent="0.25">
      <c r="O13078"/>
      <c r="P13078" s="29"/>
      <c r="R13078"/>
    </row>
    <row r="13079" spans="15:18" x14ac:dyDescent="0.25">
      <c r="O13079"/>
      <c r="P13079" s="29"/>
      <c r="R13079"/>
    </row>
    <row r="13080" spans="15:18" x14ac:dyDescent="0.25">
      <c r="O13080"/>
      <c r="P13080" s="29"/>
      <c r="R13080"/>
    </row>
    <row r="13081" spans="15:18" x14ac:dyDescent="0.25">
      <c r="O13081"/>
      <c r="P13081" s="29"/>
      <c r="R13081"/>
    </row>
    <row r="13082" spans="15:18" x14ac:dyDescent="0.25">
      <c r="O13082"/>
      <c r="P13082" s="29"/>
      <c r="R13082"/>
    </row>
    <row r="13083" spans="15:18" x14ac:dyDescent="0.25">
      <c r="O13083"/>
      <c r="P13083" s="29"/>
      <c r="R13083"/>
    </row>
    <row r="13084" spans="15:18" x14ac:dyDescent="0.25">
      <c r="O13084"/>
      <c r="P13084" s="29"/>
      <c r="R13084"/>
    </row>
    <row r="13085" spans="15:18" x14ac:dyDescent="0.25">
      <c r="O13085"/>
      <c r="P13085" s="29"/>
      <c r="R13085"/>
    </row>
    <row r="13086" spans="15:18" x14ac:dyDescent="0.25">
      <c r="O13086"/>
      <c r="P13086" s="29"/>
      <c r="R13086"/>
    </row>
    <row r="13087" spans="15:18" x14ac:dyDescent="0.25">
      <c r="O13087"/>
      <c r="P13087" s="29"/>
      <c r="R13087"/>
    </row>
    <row r="13088" spans="15:18" x14ac:dyDescent="0.25">
      <c r="O13088"/>
      <c r="P13088" s="29"/>
      <c r="R13088"/>
    </row>
    <row r="13089" spans="15:18" x14ac:dyDescent="0.25">
      <c r="O13089"/>
      <c r="P13089" s="29"/>
      <c r="R13089"/>
    </row>
    <row r="13090" spans="15:18" x14ac:dyDescent="0.25">
      <c r="O13090"/>
      <c r="P13090" s="29"/>
      <c r="R13090"/>
    </row>
    <row r="13091" spans="15:18" x14ac:dyDescent="0.25">
      <c r="O13091"/>
      <c r="P13091" s="29"/>
      <c r="R13091"/>
    </row>
    <row r="13092" spans="15:18" x14ac:dyDescent="0.25">
      <c r="O13092"/>
      <c r="P13092" s="29"/>
      <c r="R13092"/>
    </row>
    <row r="13093" spans="15:18" x14ac:dyDescent="0.25">
      <c r="O13093"/>
      <c r="P13093" s="29"/>
      <c r="R13093"/>
    </row>
    <row r="13094" spans="15:18" x14ac:dyDescent="0.25">
      <c r="O13094"/>
      <c r="P13094" s="29"/>
      <c r="R13094"/>
    </row>
    <row r="13095" spans="15:18" x14ac:dyDescent="0.25">
      <c r="O13095"/>
      <c r="P13095" s="29"/>
      <c r="R13095"/>
    </row>
    <row r="13096" spans="15:18" x14ac:dyDescent="0.25">
      <c r="O13096"/>
      <c r="P13096" s="29"/>
      <c r="R13096"/>
    </row>
    <row r="13097" spans="15:18" x14ac:dyDescent="0.25">
      <c r="O13097"/>
      <c r="P13097" s="29"/>
      <c r="R13097"/>
    </row>
    <row r="13098" spans="15:18" x14ac:dyDescent="0.25">
      <c r="O13098"/>
      <c r="P13098" s="29"/>
      <c r="R13098"/>
    </row>
    <row r="13099" spans="15:18" x14ac:dyDescent="0.25">
      <c r="O13099"/>
      <c r="P13099" s="29"/>
      <c r="R13099"/>
    </row>
    <row r="13100" spans="15:18" x14ac:dyDescent="0.25">
      <c r="O13100"/>
      <c r="P13100" s="29"/>
      <c r="R13100"/>
    </row>
    <row r="13101" spans="15:18" x14ac:dyDescent="0.25">
      <c r="O13101"/>
      <c r="P13101" s="29"/>
      <c r="R13101"/>
    </row>
    <row r="13102" spans="15:18" x14ac:dyDescent="0.25">
      <c r="O13102"/>
      <c r="P13102" s="29"/>
      <c r="R13102"/>
    </row>
    <row r="13103" spans="15:18" x14ac:dyDescent="0.25">
      <c r="O13103"/>
      <c r="P13103" s="29"/>
      <c r="R13103"/>
    </row>
    <row r="13104" spans="15:18" x14ac:dyDescent="0.25">
      <c r="O13104"/>
      <c r="P13104" s="29"/>
      <c r="R13104"/>
    </row>
    <row r="13105" spans="15:18" x14ac:dyDescent="0.25">
      <c r="O13105"/>
      <c r="P13105" s="29"/>
      <c r="R13105"/>
    </row>
    <row r="13106" spans="15:18" x14ac:dyDescent="0.25">
      <c r="O13106"/>
      <c r="P13106" s="29"/>
      <c r="R13106"/>
    </row>
    <row r="13107" spans="15:18" x14ac:dyDescent="0.25">
      <c r="O13107"/>
      <c r="P13107" s="29"/>
      <c r="R13107"/>
    </row>
    <row r="13108" spans="15:18" x14ac:dyDescent="0.25">
      <c r="O13108"/>
      <c r="P13108" s="29"/>
      <c r="R13108"/>
    </row>
    <row r="13109" spans="15:18" x14ac:dyDescent="0.25">
      <c r="O13109"/>
      <c r="P13109" s="29"/>
      <c r="R13109"/>
    </row>
    <row r="13110" spans="15:18" x14ac:dyDescent="0.25">
      <c r="O13110"/>
      <c r="P13110" s="29"/>
      <c r="R13110"/>
    </row>
    <row r="13111" spans="15:18" x14ac:dyDescent="0.25">
      <c r="O13111"/>
      <c r="P13111" s="29"/>
      <c r="R13111"/>
    </row>
    <row r="13112" spans="15:18" x14ac:dyDescent="0.25">
      <c r="O13112"/>
      <c r="P13112" s="29"/>
      <c r="R13112"/>
    </row>
    <row r="13113" spans="15:18" x14ac:dyDescent="0.25">
      <c r="O13113"/>
      <c r="P13113" s="29"/>
      <c r="R13113"/>
    </row>
    <row r="13114" spans="15:18" x14ac:dyDescent="0.25">
      <c r="O13114"/>
      <c r="P13114" s="29"/>
      <c r="R13114"/>
    </row>
    <row r="13115" spans="15:18" x14ac:dyDescent="0.25">
      <c r="O13115"/>
      <c r="P13115" s="29"/>
      <c r="R13115"/>
    </row>
    <row r="13116" spans="15:18" x14ac:dyDescent="0.25">
      <c r="O13116"/>
      <c r="P13116" s="29"/>
      <c r="R13116"/>
    </row>
    <row r="13117" spans="15:18" x14ac:dyDescent="0.25">
      <c r="O13117"/>
      <c r="P13117" s="29"/>
      <c r="R13117"/>
    </row>
    <row r="13118" spans="15:18" x14ac:dyDescent="0.25">
      <c r="O13118"/>
      <c r="P13118" s="29"/>
      <c r="R13118"/>
    </row>
    <row r="13119" spans="15:18" x14ac:dyDescent="0.25">
      <c r="O13119"/>
      <c r="P13119" s="29"/>
      <c r="R13119"/>
    </row>
    <row r="13120" spans="15:18" x14ac:dyDescent="0.25">
      <c r="O13120"/>
      <c r="P13120" s="29"/>
      <c r="R13120"/>
    </row>
    <row r="13121" spans="15:18" x14ac:dyDescent="0.25">
      <c r="O13121"/>
      <c r="P13121" s="29"/>
      <c r="R13121"/>
    </row>
    <row r="13122" spans="15:18" x14ac:dyDescent="0.25">
      <c r="O13122"/>
      <c r="P13122" s="29"/>
      <c r="R13122"/>
    </row>
    <row r="13123" spans="15:18" x14ac:dyDescent="0.25">
      <c r="O13123"/>
      <c r="P13123" s="29"/>
      <c r="R13123"/>
    </row>
    <row r="13124" spans="15:18" x14ac:dyDescent="0.25">
      <c r="O13124"/>
      <c r="P13124" s="29"/>
      <c r="R13124"/>
    </row>
    <row r="13125" spans="15:18" x14ac:dyDescent="0.25">
      <c r="O13125"/>
      <c r="P13125" s="29"/>
      <c r="R13125"/>
    </row>
    <row r="13126" spans="15:18" x14ac:dyDescent="0.25">
      <c r="O13126"/>
      <c r="P13126" s="29"/>
      <c r="R13126"/>
    </row>
    <row r="13127" spans="15:18" x14ac:dyDescent="0.25">
      <c r="O13127"/>
      <c r="P13127" s="29"/>
      <c r="R13127"/>
    </row>
    <row r="13128" spans="15:18" x14ac:dyDescent="0.25">
      <c r="O13128"/>
      <c r="P13128" s="29"/>
      <c r="R13128"/>
    </row>
    <row r="13129" spans="15:18" x14ac:dyDescent="0.25">
      <c r="O13129"/>
      <c r="P13129" s="29"/>
      <c r="R13129"/>
    </row>
    <row r="13130" spans="15:18" x14ac:dyDescent="0.25">
      <c r="O13130"/>
      <c r="P13130" s="29"/>
      <c r="R13130"/>
    </row>
    <row r="13131" spans="15:18" x14ac:dyDescent="0.25">
      <c r="O13131"/>
      <c r="P13131" s="29"/>
      <c r="R13131"/>
    </row>
    <row r="13132" spans="15:18" x14ac:dyDescent="0.25">
      <c r="O13132"/>
      <c r="P13132" s="29"/>
      <c r="R13132"/>
    </row>
    <row r="13133" spans="15:18" x14ac:dyDescent="0.25">
      <c r="O13133"/>
      <c r="P13133" s="29"/>
      <c r="R13133"/>
    </row>
    <row r="13134" spans="15:18" x14ac:dyDescent="0.25">
      <c r="O13134"/>
      <c r="P13134" s="29"/>
      <c r="R13134"/>
    </row>
    <row r="13135" spans="15:18" x14ac:dyDescent="0.25">
      <c r="O13135"/>
      <c r="P13135" s="29"/>
      <c r="R13135"/>
    </row>
    <row r="13136" spans="15:18" x14ac:dyDescent="0.25">
      <c r="O13136"/>
      <c r="P13136" s="29"/>
      <c r="R13136"/>
    </row>
    <row r="13137" spans="15:18" x14ac:dyDescent="0.25">
      <c r="O13137"/>
      <c r="P13137" s="29"/>
      <c r="R13137"/>
    </row>
    <row r="13138" spans="15:18" x14ac:dyDescent="0.25">
      <c r="O13138"/>
      <c r="P13138" s="29"/>
      <c r="R13138"/>
    </row>
    <row r="13139" spans="15:18" x14ac:dyDescent="0.25">
      <c r="O13139"/>
      <c r="P13139" s="29"/>
      <c r="R13139"/>
    </row>
    <row r="13140" spans="15:18" x14ac:dyDescent="0.25">
      <c r="O13140"/>
      <c r="P13140" s="29"/>
      <c r="R13140"/>
    </row>
    <row r="13141" spans="15:18" x14ac:dyDescent="0.25">
      <c r="O13141"/>
      <c r="P13141" s="29"/>
      <c r="R13141"/>
    </row>
    <row r="13142" spans="15:18" x14ac:dyDescent="0.25">
      <c r="O13142"/>
      <c r="P13142" s="29"/>
      <c r="R13142"/>
    </row>
    <row r="13143" spans="15:18" x14ac:dyDescent="0.25">
      <c r="O13143"/>
      <c r="P13143" s="29"/>
      <c r="R13143"/>
    </row>
    <row r="13144" spans="15:18" x14ac:dyDescent="0.25">
      <c r="O13144"/>
      <c r="P13144" s="29"/>
      <c r="R13144"/>
    </row>
    <row r="13145" spans="15:18" x14ac:dyDescent="0.25">
      <c r="O13145"/>
      <c r="P13145" s="29"/>
      <c r="R13145"/>
    </row>
    <row r="13146" spans="15:18" x14ac:dyDescent="0.25">
      <c r="O13146"/>
      <c r="P13146" s="29"/>
      <c r="R13146"/>
    </row>
    <row r="13147" spans="15:18" x14ac:dyDescent="0.25">
      <c r="O13147"/>
      <c r="P13147" s="29"/>
      <c r="R13147"/>
    </row>
    <row r="13148" spans="15:18" x14ac:dyDescent="0.25">
      <c r="O13148"/>
      <c r="P13148" s="29"/>
      <c r="R13148"/>
    </row>
    <row r="13149" spans="15:18" x14ac:dyDescent="0.25">
      <c r="O13149"/>
      <c r="P13149" s="29"/>
      <c r="R13149"/>
    </row>
    <row r="13150" spans="15:18" x14ac:dyDescent="0.25">
      <c r="O13150"/>
      <c r="P13150" s="29"/>
      <c r="R13150"/>
    </row>
    <row r="13151" spans="15:18" x14ac:dyDescent="0.25">
      <c r="O13151"/>
      <c r="P13151" s="29"/>
      <c r="R13151"/>
    </row>
    <row r="13152" spans="15:18" x14ac:dyDescent="0.25">
      <c r="O13152"/>
      <c r="P13152" s="29"/>
      <c r="R13152"/>
    </row>
    <row r="13153" spans="15:18" x14ac:dyDescent="0.25">
      <c r="O13153"/>
      <c r="P13153" s="29"/>
      <c r="R13153"/>
    </row>
    <row r="13154" spans="15:18" x14ac:dyDescent="0.25">
      <c r="O13154"/>
      <c r="P13154" s="29"/>
      <c r="R13154"/>
    </row>
    <row r="13155" spans="15:18" x14ac:dyDescent="0.25">
      <c r="O13155"/>
      <c r="P13155" s="29"/>
      <c r="R13155"/>
    </row>
    <row r="13156" spans="15:18" x14ac:dyDescent="0.25">
      <c r="O13156"/>
      <c r="P13156" s="29"/>
      <c r="R13156"/>
    </row>
    <row r="13157" spans="15:18" x14ac:dyDescent="0.25">
      <c r="O13157"/>
      <c r="P13157" s="29"/>
      <c r="R13157"/>
    </row>
    <row r="13158" spans="15:18" x14ac:dyDescent="0.25">
      <c r="O13158"/>
      <c r="P13158" s="29"/>
      <c r="R13158"/>
    </row>
    <row r="13159" spans="15:18" x14ac:dyDescent="0.25">
      <c r="O13159"/>
      <c r="P13159" s="29"/>
      <c r="R13159"/>
    </row>
    <row r="13160" spans="15:18" x14ac:dyDescent="0.25">
      <c r="O13160"/>
      <c r="P13160" s="29"/>
      <c r="R13160"/>
    </row>
    <row r="13161" spans="15:18" x14ac:dyDescent="0.25">
      <c r="O13161"/>
      <c r="P13161" s="29"/>
      <c r="R13161"/>
    </row>
    <row r="13162" spans="15:18" x14ac:dyDescent="0.25">
      <c r="O13162"/>
      <c r="P13162" s="29"/>
      <c r="R13162"/>
    </row>
    <row r="13163" spans="15:18" x14ac:dyDescent="0.25">
      <c r="O13163"/>
      <c r="P13163" s="29"/>
      <c r="R13163"/>
    </row>
    <row r="13164" spans="15:18" x14ac:dyDescent="0.25">
      <c r="O13164"/>
      <c r="P13164" s="29"/>
      <c r="R13164"/>
    </row>
    <row r="13165" spans="15:18" x14ac:dyDescent="0.25">
      <c r="O13165"/>
      <c r="P13165" s="29"/>
      <c r="R13165"/>
    </row>
    <row r="13166" spans="15:18" x14ac:dyDescent="0.25">
      <c r="O13166"/>
      <c r="P13166" s="29"/>
      <c r="R13166"/>
    </row>
    <row r="13167" spans="15:18" x14ac:dyDescent="0.25">
      <c r="O13167"/>
      <c r="P13167" s="29"/>
      <c r="R13167"/>
    </row>
    <row r="13168" spans="15:18" x14ac:dyDescent="0.25">
      <c r="O13168"/>
      <c r="P13168" s="29"/>
      <c r="R13168"/>
    </row>
    <row r="13169" spans="15:18" x14ac:dyDescent="0.25">
      <c r="O13169"/>
      <c r="P13169" s="29"/>
      <c r="R13169"/>
    </row>
    <row r="13170" spans="15:18" x14ac:dyDescent="0.25">
      <c r="O13170"/>
      <c r="P13170" s="29"/>
      <c r="R13170"/>
    </row>
    <row r="13171" spans="15:18" x14ac:dyDescent="0.25">
      <c r="O13171"/>
      <c r="P13171" s="29"/>
      <c r="R13171"/>
    </row>
    <row r="13172" spans="15:18" x14ac:dyDescent="0.25">
      <c r="O13172"/>
      <c r="P13172" s="29"/>
      <c r="R13172"/>
    </row>
    <row r="13173" spans="15:18" x14ac:dyDescent="0.25">
      <c r="O13173"/>
      <c r="P13173" s="29"/>
      <c r="R13173"/>
    </row>
    <row r="13174" spans="15:18" x14ac:dyDescent="0.25">
      <c r="O13174"/>
      <c r="P13174" s="29"/>
      <c r="R13174"/>
    </row>
    <row r="13175" spans="15:18" x14ac:dyDescent="0.25">
      <c r="O13175"/>
      <c r="P13175" s="29"/>
      <c r="R13175"/>
    </row>
    <row r="13176" spans="15:18" x14ac:dyDescent="0.25">
      <c r="O13176"/>
      <c r="P13176" s="29"/>
      <c r="R13176"/>
    </row>
    <row r="13177" spans="15:18" x14ac:dyDescent="0.25">
      <c r="O13177"/>
      <c r="P13177" s="29"/>
      <c r="R13177"/>
    </row>
    <row r="13178" spans="15:18" x14ac:dyDescent="0.25">
      <c r="O13178"/>
      <c r="P13178" s="29"/>
      <c r="R13178"/>
    </row>
    <row r="13179" spans="15:18" x14ac:dyDescent="0.25">
      <c r="O13179"/>
      <c r="P13179" s="29"/>
      <c r="R13179"/>
    </row>
    <row r="13180" spans="15:18" x14ac:dyDescent="0.25">
      <c r="O13180"/>
      <c r="P13180" s="29"/>
      <c r="R13180"/>
    </row>
    <row r="13181" spans="15:18" x14ac:dyDescent="0.25">
      <c r="O13181"/>
      <c r="P13181" s="29"/>
      <c r="R13181"/>
    </row>
    <row r="13182" spans="15:18" x14ac:dyDescent="0.25">
      <c r="O13182"/>
      <c r="P13182" s="29"/>
      <c r="R13182"/>
    </row>
    <row r="13183" spans="15:18" x14ac:dyDescent="0.25">
      <c r="O13183"/>
      <c r="P13183" s="29"/>
      <c r="R13183"/>
    </row>
    <row r="13184" spans="15:18" x14ac:dyDescent="0.25">
      <c r="O13184"/>
      <c r="P13184" s="29"/>
      <c r="R13184"/>
    </row>
    <row r="13185" spans="15:18" x14ac:dyDescent="0.25">
      <c r="O13185"/>
      <c r="P13185" s="29"/>
      <c r="R13185"/>
    </row>
    <row r="13186" spans="15:18" x14ac:dyDescent="0.25">
      <c r="O13186"/>
      <c r="P13186" s="29"/>
      <c r="R13186"/>
    </row>
    <row r="13187" spans="15:18" x14ac:dyDescent="0.25">
      <c r="O13187"/>
      <c r="P13187" s="29"/>
      <c r="R13187"/>
    </row>
    <row r="13188" spans="15:18" x14ac:dyDescent="0.25">
      <c r="O13188"/>
      <c r="P13188" s="29"/>
      <c r="R13188"/>
    </row>
    <row r="13189" spans="15:18" x14ac:dyDescent="0.25">
      <c r="O13189"/>
      <c r="P13189" s="29"/>
      <c r="R13189"/>
    </row>
    <row r="13190" spans="15:18" x14ac:dyDescent="0.25">
      <c r="O13190"/>
      <c r="P13190" s="29"/>
      <c r="R13190"/>
    </row>
    <row r="13191" spans="15:18" x14ac:dyDescent="0.25">
      <c r="O13191"/>
      <c r="P13191" s="29"/>
      <c r="R13191"/>
    </row>
    <row r="13192" spans="15:18" x14ac:dyDescent="0.25">
      <c r="O13192"/>
      <c r="P13192" s="29"/>
      <c r="R13192"/>
    </row>
    <row r="13193" spans="15:18" x14ac:dyDescent="0.25">
      <c r="O13193"/>
      <c r="P13193" s="29"/>
      <c r="R13193"/>
    </row>
    <row r="13194" spans="15:18" x14ac:dyDescent="0.25">
      <c r="O13194"/>
      <c r="P13194" s="29"/>
      <c r="R13194"/>
    </row>
    <row r="13195" spans="15:18" x14ac:dyDescent="0.25">
      <c r="O13195"/>
      <c r="P13195" s="29"/>
      <c r="R13195"/>
    </row>
    <row r="13196" spans="15:18" x14ac:dyDescent="0.25">
      <c r="O13196"/>
      <c r="P13196" s="29"/>
      <c r="R13196"/>
    </row>
    <row r="13197" spans="15:18" x14ac:dyDescent="0.25">
      <c r="O13197"/>
      <c r="P13197" s="29"/>
      <c r="R13197"/>
    </row>
    <row r="13198" spans="15:18" x14ac:dyDescent="0.25">
      <c r="O13198"/>
      <c r="P13198" s="29"/>
      <c r="R13198"/>
    </row>
    <row r="13199" spans="15:18" x14ac:dyDescent="0.25">
      <c r="O13199"/>
      <c r="P13199" s="29"/>
      <c r="R13199"/>
    </row>
    <row r="13200" spans="15:18" x14ac:dyDescent="0.25">
      <c r="O13200"/>
      <c r="P13200" s="29"/>
      <c r="R13200"/>
    </row>
    <row r="13201" spans="15:18" x14ac:dyDescent="0.25">
      <c r="O13201"/>
      <c r="P13201" s="29"/>
      <c r="R13201"/>
    </row>
    <row r="13202" spans="15:18" x14ac:dyDescent="0.25">
      <c r="O13202"/>
      <c r="P13202" s="29"/>
      <c r="R13202"/>
    </row>
    <row r="13203" spans="15:18" x14ac:dyDescent="0.25">
      <c r="O13203"/>
      <c r="P13203" s="29"/>
      <c r="R13203"/>
    </row>
    <row r="13204" spans="15:18" x14ac:dyDescent="0.25">
      <c r="O13204"/>
      <c r="P13204" s="29"/>
      <c r="R13204"/>
    </row>
    <row r="13205" spans="15:18" x14ac:dyDescent="0.25">
      <c r="O13205"/>
      <c r="P13205" s="29"/>
      <c r="R13205"/>
    </row>
    <row r="13206" spans="15:18" x14ac:dyDescent="0.25">
      <c r="O13206"/>
      <c r="P13206" s="29"/>
      <c r="R13206"/>
    </row>
    <row r="13207" spans="15:18" x14ac:dyDescent="0.25">
      <c r="O13207"/>
      <c r="P13207" s="29"/>
      <c r="R13207"/>
    </row>
    <row r="13208" spans="15:18" x14ac:dyDescent="0.25">
      <c r="O13208"/>
      <c r="P13208" s="29"/>
      <c r="R13208"/>
    </row>
    <row r="13209" spans="15:18" x14ac:dyDescent="0.25">
      <c r="O13209"/>
      <c r="P13209" s="29"/>
      <c r="R13209"/>
    </row>
    <row r="13210" spans="15:18" x14ac:dyDescent="0.25">
      <c r="O13210"/>
      <c r="P13210" s="29"/>
      <c r="R13210"/>
    </row>
    <row r="13211" spans="15:18" x14ac:dyDescent="0.25">
      <c r="O13211"/>
      <c r="P13211" s="29"/>
      <c r="R13211"/>
    </row>
    <row r="13212" spans="15:18" x14ac:dyDescent="0.25">
      <c r="O13212"/>
      <c r="P13212" s="29"/>
      <c r="R13212"/>
    </row>
    <row r="13213" spans="15:18" x14ac:dyDescent="0.25">
      <c r="O13213"/>
      <c r="P13213" s="29"/>
      <c r="R13213"/>
    </row>
    <row r="13214" spans="15:18" x14ac:dyDescent="0.25">
      <c r="O13214"/>
      <c r="P13214" s="29"/>
      <c r="R13214"/>
    </row>
    <row r="13215" spans="15:18" x14ac:dyDescent="0.25">
      <c r="O13215"/>
      <c r="P13215" s="29"/>
      <c r="R13215"/>
    </row>
    <row r="13216" spans="15:18" x14ac:dyDescent="0.25">
      <c r="O13216"/>
      <c r="P13216" s="29"/>
      <c r="R13216"/>
    </row>
    <row r="13217" spans="15:18" x14ac:dyDescent="0.25">
      <c r="O13217"/>
      <c r="P13217" s="29"/>
      <c r="R13217"/>
    </row>
    <row r="13218" spans="15:18" x14ac:dyDescent="0.25">
      <c r="O13218"/>
      <c r="P13218" s="29"/>
      <c r="R13218"/>
    </row>
    <row r="13219" spans="15:18" x14ac:dyDescent="0.25">
      <c r="O13219"/>
      <c r="P13219" s="29"/>
      <c r="R13219"/>
    </row>
    <row r="13220" spans="15:18" x14ac:dyDescent="0.25">
      <c r="O13220"/>
      <c r="P13220" s="29"/>
      <c r="R13220"/>
    </row>
    <row r="13221" spans="15:18" x14ac:dyDescent="0.25">
      <c r="O13221"/>
      <c r="P13221" s="29"/>
      <c r="R13221"/>
    </row>
    <row r="13222" spans="15:18" x14ac:dyDescent="0.25">
      <c r="O13222"/>
      <c r="P13222" s="29"/>
      <c r="R13222"/>
    </row>
    <row r="13223" spans="15:18" x14ac:dyDescent="0.25">
      <c r="O13223"/>
      <c r="P13223" s="29"/>
      <c r="R13223"/>
    </row>
    <row r="13224" spans="15:18" x14ac:dyDescent="0.25">
      <c r="O13224"/>
      <c r="P13224" s="29"/>
      <c r="R13224"/>
    </row>
    <row r="13225" spans="15:18" x14ac:dyDescent="0.25">
      <c r="O13225"/>
      <c r="P13225" s="29"/>
      <c r="R13225"/>
    </row>
    <row r="13226" spans="15:18" x14ac:dyDescent="0.25">
      <c r="O13226"/>
      <c r="P13226" s="29"/>
      <c r="R13226"/>
    </row>
    <row r="13227" spans="15:18" x14ac:dyDescent="0.25">
      <c r="O13227"/>
      <c r="P13227" s="29"/>
      <c r="R13227"/>
    </row>
    <row r="13228" spans="15:18" x14ac:dyDescent="0.25">
      <c r="O13228"/>
      <c r="P13228" s="29"/>
      <c r="R13228"/>
    </row>
    <row r="13229" spans="15:18" x14ac:dyDescent="0.25">
      <c r="O13229"/>
      <c r="P13229" s="29"/>
      <c r="R13229"/>
    </row>
    <row r="13230" spans="15:18" x14ac:dyDescent="0.25">
      <c r="O13230"/>
      <c r="P13230" s="29"/>
      <c r="R13230"/>
    </row>
    <row r="13231" spans="15:18" x14ac:dyDescent="0.25">
      <c r="O13231"/>
      <c r="P13231" s="29"/>
      <c r="R13231"/>
    </row>
    <row r="13232" spans="15:18" x14ac:dyDescent="0.25">
      <c r="O13232"/>
      <c r="P13232" s="29"/>
      <c r="R13232"/>
    </row>
    <row r="13233" spans="15:18" x14ac:dyDescent="0.25">
      <c r="O13233"/>
      <c r="P13233" s="29"/>
      <c r="R13233"/>
    </row>
    <row r="13234" spans="15:18" x14ac:dyDescent="0.25">
      <c r="O13234"/>
      <c r="P13234" s="29"/>
      <c r="R13234"/>
    </row>
    <row r="13235" spans="15:18" x14ac:dyDescent="0.25">
      <c r="O13235"/>
      <c r="P13235" s="29"/>
      <c r="R13235"/>
    </row>
    <row r="13236" spans="15:18" x14ac:dyDescent="0.25">
      <c r="O13236"/>
      <c r="P13236" s="29"/>
      <c r="R13236"/>
    </row>
    <row r="13237" spans="15:18" x14ac:dyDescent="0.25">
      <c r="O13237"/>
      <c r="P13237" s="29"/>
      <c r="R13237"/>
    </row>
    <row r="13238" spans="15:18" x14ac:dyDescent="0.25">
      <c r="O13238"/>
      <c r="P13238" s="29"/>
      <c r="R13238"/>
    </row>
    <row r="13239" spans="15:18" x14ac:dyDescent="0.25">
      <c r="O13239"/>
      <c r="P13239" s="29"/>
      <c r="R13239"/>
    </row>
    <row r="13240" spans="15:18" x14ac:dyDescent="0.25">
      <c r="O13240"/>
      <c r="P13240" s="29"/>
      <c r="R13240"/>
    </row>
    <row r="13241" spans="15:18" x14ac:dyDescent="0.25">
      <c r="O13241"/>
      <c r="P13241" s="29"/>
      <c r="R13241"/>
    </row>
    <row r="13242" spans="15:18" x14ac:dyDescent="0.25">
      <c r="O13242"/>
      <c r="P13242" s="29"/>
      <c r="R13242"/>
    </row>
    <row r="13243" spans="15:18" x14ac:dyDescent="0.25">
      <c r="O13243"/>
      <c r="P13243" s="29"/>
      <c r="R13243"/>
    </row>
    <row r="13244" spans="15:18" x14ac:dyDescent="0.25">
      <c r="O13244"/>
      <c r="P13244" s="29"/>
      <c r="R13244"/>
    </row>
    <row r="13245" spans="15:18" x14ac:dyDescent="0.25">
      <c r="O13245"/>
      <c r="P13245" s="29"/>
      <c r="R13245"/>
    </row>
    <row r="13246" spans="15:18" x14ac:dyDescent="0.25">
      <c r="O13246"/>
      <c r="P13246" s="29"/>
      <c r="R13246"/>
    </row>
    <row r="13247" spans="15:18" x14ac:dyDescent="0.25">
      <c r="O13247"/>
      <c r="P13247" s="29"/>
      <c r="R13247"/>
    </row>
    <row r="13248" spans="15:18" x14ac:dyDescent="0.25">
      <c r="O13248"/>
      <c r="P13248" s="29"/>
      <c r="R13248"/>
    </row>
    <row r="13249" spans="15:18" x14ac:dyDescent="0.25">
      <c r="O13249"/>
      <c r="P13249" s="29"/>
      <c r="R13249"/>
    </row>
    <row r="13250" spans="15:18" x14ac:dyDescent="0.25">
      <c r="O13250"/>
      <c r="P13250" s="29"/>
      <c r="R13250"/>
    </row>
    <row r="13251" spans="15:18" x14ac:dyDescent="0.25">
      <c r="O13251"/>
      <c r="P13251" s="29"/>
      <c r="R13251"/>
    </row>
    <row r="13252" spans="15:18" x14ac:dyDescent="0.25">
      <c r="O13252"/>
      <c r="P13252" s="29"/>
      <c r="R13252"/>
    </row>
    <row r="13253" spans="15:18" x14ac:dyDescent="0.25">
      <c r="O13253"/>
      <c r="P13253" s="29"/>
      <c r="R13253"/>
    </row>
    <row r="13254" spans="15:18" x14ac:dyDescent="0.25">
      <c r="O13254"/>
      <c r="P13254" s="29"/>
      <c r="R13254"/>
    </row>
    <row r="13255" spans="15:18" x14ac:dyDescent="0.25">
      <c r="O13255"/>
      <c r="P13255" s="29"/>
      <c r="R13255"/>
    </row>
    <row r="13256" spans="15:18" x14ac:dyDescent="0.25">
      <c r="O13256"/>
      <c r="P13256" s="29"/>
      <c r="R13256"/>
    </row>
    <row r="13257" spans="15:18" x14ac:dyDescent="0.25">
      <c r="O13257"/>
      <c r="P13257" s="29"/>
      <c r="R13257"/>
    </row>
    <row r="13258" spans="15:18" x14ac:dyDescent="0.25">
      <c r="O13258"/>
      <c r="P13258" s="29"/>
      <c r="R13258"/>
    </row>
    <row r="13259" spans="15:18" x14ac:dyDescent="0.25">
      <c r="O13259"/>
      <c r="P13259" s="29"/>
      <c r="R13259"/>
    </row>
    <row r="13260" spans="15:18" x14ac:dyDescent="0.25">
      <c r="O13260"/>
      <c r="P13260" s="29"/>
      <c r="R13260"/>
    </row>
    <row r="13261" spans="15:18" x14ac:dyDescent="0.25">
      <c r="O13261"/>
      <c r="P13261" s="29"/>
      <c r="R13261"/>
    </row>
    <row r="13262" spans="15:18" x14ac:dyDescent="0.25">
      <c r="O13262"/>
      <c r="P13262" s="29"/>
      <c r="R13262"/>
    </row>
    <row r="13263" spans="15:18" x14ac:dyDescent="0.25">
      <c r="O13263"/>
      <c r="P13263" s="29"/>
      <c r="R13263"/>
    </row>
    <row r="13264" spans="15:18" x14ac:dyDescent="0.25">
      <c r="O13264"/>
      <c r="P13264" s="29"/>
      <c r="R13264"/>
    </row>
    <row r="13265" spans="15:18" x14ac:dyDescent="0.25">
      <c r="O13265"/>
      <c r="P13265" s="29"/>
      <c r="R13265"/>
    </row>
    <row r="13266" spans="15:18" x14ac:dyDescent="0.25">
      <c r="O13266"/>
      <c r="P13266" s="29"/>
      <c r="R13266"/>
    </row>
    <row r="13267" spans="15:18" x14ac:dyDescent="0.25">
      <c r="O13267"/>
      <c r="P13267" s="29"/>
      <c r="R13267"/>
    </row>
    <row r="13268" spans="15:18" x14ac:dyDescent="0.25">
      <c r="O13268"/>
      <c r="P13268" s="29"/>
      <c r="R13268"/>
    </row>
    <row r="13269" spans="15:18" x14ac:dyDescent="0.25">
      <c r="O13269"/>
      <c r="P13269" s="29"/>
      <c r="R13269"/>
    </row>
    <row r="13270" spans="15:18" x14ac:dyDescent="0.25">
      <c r="O13270"/>
      <c r="P13270" s="29"/>
      <c r="R13270"/>
    </row>
    <row r="13271" spans="15:18" x14ac:dyDescent="0.25">
      <c r="O13271"/>
      <c r="P13271" s="29"/>
      <c r="R13271"/>
    </row>
    <row r="13272" spans="15:18" x14ac:dyDescent="0.25">
      <c r="O13272"/>
      <c r="P13272" s="29"/>
      <c r="R13272"/>
    </row>
    <row r="13273" spans="15:18" x14ac:dyDescent="0.25">
      <c r="O13273"/>
      <c r="P13273" s="29"/>
      <c r="R13273"/>
    </row>
    <row r="13274" spans="15:18" x14ac:dyDescent="0.25">
      <c r="O13274"/>
      <c r="P13274" s="29"/>
      <c r="R13274"/>
    </row>
    <row r="13275" spans="15:18" x14ac:dyDescent="0.25">
      <c r="O13275"/>
      <c r="P13275" s="29"/>
      <c r="R13275"/>
    </row>
    <row r="13276" spans="15:18" x14ac:dyDescent="0.25">
      <c r="O13276"/>
      <c r="P13276" s="29"/>
      <c r="R13276"/>
    </row>
    <row r="13277" spans="15:18" x14ac:dyDescent="0.25">
      <c r="O13277"/>
      <c r="P13277" s="29"/>
      <c r="R13277"/>
    </row>
    <row r="13278" spans="15:18" x14ac:dyDescent="0.25">
      <c r="O13278"/>
      <c r="P13278" s="29"/>
      <c r="R13278"/>
    </row>
    <row r="13279" spans="15:18" x14ac:dyDescent="0.25">
      <c r="O13279"/>
      <c r="P13279" s="29"/>
      <c r="R13279"/>
    </row>
    <row r="13280" spans="15:18" x14ac:dyDescent="0.25">
      <c r="O13280"/>
      <c r="P13280" s="29"/>
      <c r="R13280"/>
    </row>
    <row r="13281" spans="15:18" x14ac:dyDescent="0.25">
      <c r="O13281"/>
      <c r="P13281" s="29"/>
      <c r="R13281"/>
    </row>
    <row r="13282" spans="15:18" x14ac:dyDescent="0.25">
      <c r="O13282"/>
      <c r="P13282" s="29"/>
      <c r="R13282"/>
    </row>
    <row r="13283" spans="15:18" x14ac:dyDescent="0.25">
      <c r="O13283"/>
      <c r="P13283" s="29"/>
      <c r="R13283"/>
    </row>
    <row r="13284" spans="15:18" x14ac:dyDescent="0.25">
      <c r="O13284"/>
      <c r="P13284" s="29"/>
      <c r="R13284"/>
    </row>
    <row r="13285" spans="15:18" x14ac:dyDescent="0.25">
      <c r="O13285"/>
      <c r="P13285" s="29"/>
      <c r="R13285"/>
    </row>
    <row r="13286" spans="15:18" x14ac:dyDescent="0.25">
      <c r="O13286"/>
      <c r="P13286" s="29"/>
      <c r="R13286"/>
    </row>
    <row r="13287" spans="15:18" x14ac:dyDescent="0.25">
      <c r="O13287"/>
      <c r="P13287" s="29"/>
      <c r="R13287"/>
    </row>
    <row r="13288" spans="15:18" x14ac:dyDescent="0.25">
      <c r="O13288"/>
      <c r="P13288" s="29"/>
      <c r="R13288"/>
    </row>
    <row r="13289" spans="15:18" x14ac:dyDescent="0.25">
      <c r="O13289"/>
      <c r="P13289" s="29"/>
      <c r="R13289"/>
    </row>
    <row r="13290" spans="15:18" x14ac:dyDescent="0.25">
      <c r="O13290"/>
      <c r="P13290" s="29"/>
      <c r="R13290"/>
    </row>
    <row r="13291" spans="15:18" x14ac:dyDescent="0.25">
      <c r="O13291"/>
      <c r="P13291" s="29"/>
      <c r="R13291"/>
    </row>
    <row r="13292" spans="15:18" x14ac:dyDescent="0.25">
      <c r="O13292"/>
      <c r="P13292" s="29"/>
      <c r="R13292"/>
    </row>
    <row r="13293" spans="15:18" x14ac:dyDescent="0.25">
      <c r="O13293"/>
      <c r="P13293" s="29"/>
      <c r="R13293"/>
    </row>
    <row r="13294" spans="15:18" x14ac:dyDescent="0.25">
      <c r="O13294"/>
      <c r="P13294" s="29"/>
      <c r="R13294"/>
    </row>
    <row r="13295" spans="15:18" x14ac:dyDescent="0.25">
      <c r="O13295"/>
      <c r="P13295" s="29"/>
      <c r="R13295"/>
    </row>
    <row r="13296" spans="15:18" x14ac:dyDescent="0.25">
      <c r="O13296"/>
      <c r="P13296" s="29"/>
      <c r="R13296"/>
    </row>
    <row r="13297" spans="15:18" x14ac:dyDescent="0.25">
      <c r="O13297"/>
      <c r="P13297" s="29"/>
      <c r="R13297"/>
    </row>
    <row r="13298" spans="15:18" x14ac:dyDescent="0.25">
      <c r="O13298"/>
      <c r="P13298" s="29"/>
      <c r="R13298"/>
    </row>
    <row r="13299" spans="15:18" x14ac:dyDescent="0.25">
      <c r="O13299"/>
      <c r="P13299" s="29"/>
      <c r="R13299"/>
    </row>
    <row r="13300" spans="15:18" x14ac:dyDescent="0.25">
      <c r="O13300"/>
      <c r="P13300" s="29"/>
      <c r="R13300"/>
    </row>
    <row r="13301" spans="15:18" x14ac:dyDescent="0.25">
      <c r="O13301"/>
      <c r="P13301" s="29"/>
      <c r="R13301"/>
    </row>
    <row r="13302" spans="15:18" x14ac:dyDescent="0.25">
      <c r="O13302"/>
      <c r="P13302" s="29"/>
      <c r="R13302"/>
    </row>
    <row r="13303" spans="15:18" x14ac:dyDescent="0.25">
      <c r="O13303"/>
      <c r="P13303" s="29"/>
      <c r="R13303"/>
    </row>
    <row r="13304" spans="15:18" x14ac:dyDescent="0.25">
      <c r="O13304"/>
      <c r="P13304" s="29"/>
      <c r="R13304"/>
    </row>
    <row r="13305" spans="15:18" x14ac:dyDescent="0.25">
      <c r="O13305"/>
      <c r="P13305" s="29"/>
      <c r="R13305"/>
    </row>
    <row r="13306" spans="15:18" x14ac:dyDescent="0.25">
      <c r="O13306"/>
      <c r="P13306" s="29"/>
      <c r="R13306"/>
    </row>
    <row r="13307" spans="15:18" x14ac:dyDescent="0.25">
      <c r="O13307"/>
      <c r="P13307" s="29"/>
      <c r="R13307"/>
    </row>
    <row r="13308" spans="15:18" x14ac:dyDescent="0.25">
      <c r="O13308"/>
      <c r="P13308" s="29"/>
      <c r="R13308"/>
    </row>
    <row r="13309" spans="15:18" x14ac:dyDescent="0.25">
      <c r="O13309"/>
      <c r="P13309" s="29"/>
      <c r="R13309"/>
    </row>
    <row r="13310" spans="15:18" x14ac:dyDescent="0.25">
      <c r="O13310"/>
      <c r="P13310" s="29"/>
      <c r="R13310"/>
    </row>
    <row r="13311" spans="15:18" x14ac:dyDescent="0.25">
      <c r="O13311"/>
      <c r="P13311" s="29"/>
      <c r="R13311"/>
    </row>
    <row r="13312" spans="15:18" x14ac:dyDescent="0.25">
      <c r="O13312"/>
      <c r="P13312" s="29"/>
      <c r="R13312"/>
    </row>
    <row r="13313" spans="15:18" x14ac:dyDescent="0.25">
      <c r="O13313"/>
      <c r="P13313" s="29"/>
      <c r="R13313"/>
    </row>
    <row r="13314" spans="15:18" x14ac:dyDescent="0.25">
      <c r="O13314"/>
      <c r="P13314" s="29"/>
      <c r="R13314"/>
    </row>
    <row r="13315" spans="15:18" x14ac:dyDescent="0.25">
      <c r="O13315"/>
      <c r="P13315" s="29"/>
      <c r="R13315"/>
    </row>
    <row r="13316" spans="15:18" x14ac:dyDescent="0.25">
      <c r="O13316"/>
      <c r="P13316" s="29"/>
      <c r="R13316"/>
    </row>
    <row r="13317" spans="15:18" x14ac:dyDescent="0.25">
      <c r="O13317"/>
      <c r="P13317" s="29"/>
      <c r="R13317"/>
    </row>
    <row r="13318" spans="15:18" x14ac:dyDescent="0.25">
      <c r="O13318"/>
      <c r="P13318" s="29"/>
      <c r="R13318"/>
    </row>
    <row r="13319" spans="15:18" x14ac:dyDescent="0.25">
      <c r="O13319"/>
      <c r="P13319" s="29"/>
      <c r="R13319"/>
    </row>
    <row r="13320" spans="15:18" x14ac:dyDescent="0.25">
      <c r="O13320"/>
      <c r="P13320" s="29"/>
      <c r="R13320"/>
    </row>
    <row r="13321" spans="15:18" x14ac:dyDescent="0.25">
      <c r="O13321"/>
      <c r="P13321" s="29"/>
      <c r="R13321"/>
    </row>
    <row r="13322" spans="15:18" x14ac:dyDescent="0.25">
      <c r="O13322"/>
      <c r="P13322" s="29"/>
      <c r="R13322"/>
    </row>
    <row r="13323" spans="15:18" x14ac:dyDescent="0.25">
      <c r="O13323"/>
      <c r="P13323" s="29"/>
      <c r="R13323"/>
    </row>
    <row r="13324" spans="15:18" x14ac:dyDescent="0.25">
      <c r="O13324"/>
      <c r="P13324" s="29"/>
      <c r="R13324"/>
    </row>
    <row r="13325" spans="15:18" x14ac:dyDescent="0.25">
      <c r="O13325"/>
      <c r="P13325" s="29"/>
      <c r="R13325"/>
    </row>
    <row r="13326" spans="15:18" x14ac:dyDescent="0.25">
      <c r="O13326"/>
      <c r="P13326" s="29"/>
      <c r="R13326"/>
    </row>
    <row r="13327" spans="15:18" x14ac:dyDescent="0.25">
      <c r="O13327"/>
      <c r="P13327" s="29"/>
      <c r="R13327"/>
    </row>
    <row r="13328" spans="15:18" x14ac:dyDescent="0.25">
      <c r="O13328"/>
      <c r="P13328" s="29"/>
      <c r="R13328"/>
    </row>
    <row r="13329" spans="15:18" x14ac:dyDescent="0.25">
      <c r="O13329"/>
      <c r="P13329" s="29"/>
      <c r="R13329"/>
    </row>
    <row r="13330" spans="15:18" x14ac:dyDescent="0.25">
      <c r="O13330"/>
      <c r="P13330" s="29"/>
      <c r="R13330"/>
    </row>
    <row r="13331" spans="15:18" x14ac:dyDescent="0.25">
      <c r="O13331"/>
      <c r="P13331" s="29"/>
      <c r="R13331"/>
    </row>
    <row r="13332" spans="15:18" x14ac:dyDescent="0.25">
      <c r="O13332"/>
      <c r="P13332" s="29"/>
      <c r="R13332"/>
    </row>
    <row r="13333" spans="15:18" x14ac:dyDescent="0.25">
      <c r="O13333"/>
      <c r="P13333" s="29"/>
      <c r="R13333"/>
    </row>
    <row r="13334" spans="15:18" x14ac:dyDescent="0.25">
      <c r="O13334"/>
      <c r="P13334" s="29"/>
      <c r="R13334"/>
    </row>
    <row r="13335" spans="15:18" x14ac:dyDescent="0.25">
      <c r="O13335"/>
      <c r="P13335" s="29"/>
      <c r="R13335"/>
    </row>
    <row r="13336" spans="15:18" x14ac:dyDescent="0.25">
      <c r="O13336"/>
      <c r="P13336" s="29"/>
      <c r="R13336"/>
    </row>
    <row r="13337" spans="15:18" x14ac:dyDescent="0.25">
      <c r="O13337"/>
      <c r="P13337" s="29"/>
      <c r="R13337"/>
    </row>
    <row r="13338" spans="15:18" x14ac:dyDescent="0.25">
      <c r="O13338"/>
      <c r="P13338" s="29"/>
      <c r="R13338"/>
    </row>
    <row r="13339" spans="15:18" x14ac:dyDescent="0.25">
      <c r="O13339"/>
      <c r="P13339" s="29"/>
      <c r="R13339"/>
    </row>
    <row r="13340" spans="15:18" x14ac:dyDescent="0.25">
      <c r="O13340"/>
      <c r="P13340" s="29"/>
      <c r="R13340"/>
    </row>
    <row r="13341" spans="15:18" x14ac:dyDescent="0.25">
      <c r="O13341"/>
      <c r="P13341" s="29"/>
      <c r="R13341"/>
    </row>
    <row r="13342" spans="15:18" x14ac:dyDescent="0.25">
      <c r="O13342"/>
      <c r="P13342" s="29"/>
      <c r="R13342"/>
    </row>
    <row r="13343" spans="15:18" x14ac:dyDescent="0.25">
      <c r="O13343"/>
      <c r="P13343" s="29"/>
      <c r="R13343"/>
    </row>
    <row r="13344" spans="15:18" x14ac:dyDescent="0.25">
      <c r="O13344"/>
      <c r="P13344" s="29"/>
      <c r="R13344"/>
    </row>
    <row r="13345" spans="15:18" x14ac:dyDescent="0.25">
      <c r="O13345"/>
      <c r="P13345" s="29"/>
      <c r="R13345"/>
    </row>
    <row r="13346" spans="15:18" x14ac:dyDescent="0.25">
      <c r="O13346"/>
      <c r="P13346" s="29"/>
      <c r="R13346"/>
    </row>
    <row r="13347" spans="15:18" x14ac:dyDescent="0.25">
      <c r="O13347"/>
      <c r="P13347" s="29"/>
      <c r="R13347"/>
    </row>
    <row r="13348" spans="15:18" x14ac:dyDescent="0.25">
      <c r="O13348"/>
      <c r="P13348" s="29"/>
      <c r="R13348"/>
    </row>
    <row r="13349" spans="15:18" x14ac:dyDescent="0.25">
      <c r="O13349"/>
      <c r="P13349" s="29"/>
      <c r="R13349"/>
    </row>
    <row r="13350" spans="15:18" x14ac:dyDescent="0.25">
      <c r="O13350"/>
      <c r="P13350" s="29"/>
      <c r="R13350"/>
    </row>
    <row r="13351" spans="15:18" x14ac:dyDescent="0.25">
      <c r="O13351"/>
      <c r="P13351" s="29"/>
      <c r="R13351"/>
    </row>
    <row r="13352" spans="15:18" x14ac:dyDescent="0.25">
      <c r="O13352"/>
      <c r="P13352" s="29"/>
      <c r="R13352"/>
    </row>
    <row r="13353" spans="15:18" x14ac:dyDescent="0.25">
      <c r="O13353"/>
      <c r="P13353" s="29"/>
      <c r="R13353"/>
    </row>
    <row r="13354" spans="15:18" x14ac:dyDescent="0.25">
      <c r="O13354"/>
      <c r="P13354" s="29"/>
      <c r="R13354"/>
    </row>
    <row r="13355" spans="15:18" x14ac:dyDescent="0.25">
      <c r="O13355"/>
      <c r="P13355" s="29"/>
      <c r="R13355"/>
    </row>
    <row r="13356" spans="15:18" x14ac:dyDescent="0.25">
      <c r="O13356"/>
      <c r="P13356" s="29"/>
      <c r="R13356"/>
    </row>
    <row r="13357" spans="15:18" x14ac:dyDescent="0.25">
      <c r="O13357"/>
      <c r="P13357" s="29"/>
      <c r="R13357"/>
    </row>
    <row r="13358" spans="15:18" x14ac:dyDescent="0.25">
      <c r="O13358"/>
      <c r="P13358" s="29"/>
      <c r="R13358"/>
    </row>
    <row r="13359" spans="15:18" x14ac:dyDescent="0.25">
      <c r="O13359"/>
      <c r="P13359" s="29"/>
      <c r="R13359"/>
    </row>
    <row r="13360" spans="15:18" x14ac:dyDescent="0.25">
      <c r="O13360"/>
      <c r="P13360" s="29"/>
      <c r="R13360"/>
    </row>
    <row r="13361" spans="15:18" x14ac:dyDescent="0.25">
      <c r="O13361"/>
      <c r="P13361" s="29"/>
      <c r="R13361"/>
    </row>
    <row r="13362" spans="15:18" x14ac:dyDescent="0.25">
      <c r="O13362"/>
      <c r="P13362" s="29"/>
      <c r="R13362"/>
    </row>
    <row r="13363" spans="15:18" x14ac:dyDescent="0.25">
      <c r="O13363"/>
      <c r="P13363" s="29"/>
      <c r="R13363"/>
    </row>
    <row r="13364" spans="15:18" x14ac:dyDescent="0.25">
      <c r="O13364"/>
      <c r="P13364" s="29"/>
      <c r="R13364"/>
    </row>
    <row r="13365" spans="15:18" x14ac:dyDescent="0.25">
      <c r="O13365"/>
      <c r="P13365" s="29"/>
      <c r="R13365"/>
    </row>
    <row r="13366" spans="15:18" x14ac:dyDescent="0.25">
      <c r="O13366"/>
      <c r="P13366" s="29"/>
      <c r="R13366"/>
    </row>
    <row r="13367" spans="15:18" x14ac:dyDescent="0.25">
      <c r="O13367"/>
      <c r="P13367" s="29"/>
      <c r="R13367"/>
    </row>
    <row r="13368" spans="15:18" x14ac:dyDescent="0.25">
      <c r="O13368"/>
      <c r="P13368" s="29"/>
      <c r="R13368"/>
    </row>
    <row r="13369" spans="15:18" x14ac:dyDescent="0.25">
      <c r="O13369"/>
      <c r="P13369" s="29"/>
      <c r="R13369"/>
    </row>
    <row r="13370" spans="15:18" x14ac:dyDescent="0.25">
      <c r="O13370"/>
      <c r="P13370" s="29"/>
      <c r="R13370"/>
    </row>
    <row r="13371" spans="15:18" x14ac:dyDescent="0.25">
      <c r="O13371"/>
      <c r="P13371" s="29"/>
      <c r="R13371"/>
    </row>
    <row r="13372" spans="15:18" x14ac:dyDescent="0.25">
      <c r="O13372"/>
      <c r="P13372" s="29"/>
      <c r="R13372"/>
    </row>
    <row r="13373" spans="15:18" x14ac:dyDescent="0.25">
      <c r="O13373"/>
      <c r="P13373" s="29"/>
      <c r="R13373"/>
    </row>
    <row r="13374" spans="15:18" x14ac:dyDescent="0.25">
      <c r="O13374"/>
      <c r="P13374" s="29"/>
      <c r="R13374"/>
    </row>
    <row r="13375" spans="15:18" x14ac:dyDescent="0.25">
      <c r="O13375"/>
      <c r="P13375" s="29"/>
      <c r="R13375"/>
    </row>
    <row r="13376" spans="15:18" x14ac:dyDescent="0.25">
      <c r="O13376"/>
      <c r="P13376" s="29"/>
      <c r="R13376"/>
    </row>
    <row r="13377" spans="15:18" x14ac:dyDescent="0.25">
      <c r="O13377"/>
      <c r="P13377" s="29"/>
      <c r="R13377"/>
    </row>
    <row r="13378" spans="15:18" x14ac:dyDescent="0.25">
      <c r="O13378"/>
      <c r="P13378" s="29"/>
      <c r="R13378"/>
    </row>
    <row r="13379" spans="15:18" x14ac:dyDescent="0.25">
      <c r="O13379"/>
      <c r="P13379" s="29"/>
      <c r="R13379"/>
    </row>
    <row r="13380" spans="15:18" x14ac:dyDescent="0.25">
      <c r="O13380"/>
      <c r="P13380" s="29"/>
      <c r="R13380"/>
    </row>
    <row r="13381" spans="15:18" x14ac:dyDescent="0.25">
      <c r="O13381"/>
      <c r="P13381" s="29"/>
      <c r="R13381"/>
    </row>
    <row r="13382" spans="15:18" x14ac:dyDescent="0.25">
      <c r="O13382"/>
      <c r="P13382" s="29"/>
      <c r="R13382"/>
    </row>
    <row r="13383" spans="15:18" x14ac:dyDescent="0.25">
      <c r="O13383"/>
      <c r="P13383" s="29"/>
      <c r="R13383"/>
    </row>
    <row r="13384" spans="15:18" x14ac:dyDescent="0.25">
      <c r="O13384"/>
      <c r="P13384" s="29"/>
      <c r="R13384"/>
    </row>
    <row r="13385" spans="15:18" x14ac:dyDescent="0.25">
      <c r="O13385"/>
      <c r="P13385" s="29"/>
      <c r="R13385"/>
    </row>
    <row r="13386" spans="15:18" x14ac:dyDescent="0.25">
      <c r="O13386"/>
      <c r="P13386" s="29"/>
      <c r="R13386"/>
    </row>
    <row r="13387" spans="15:18" x14ac:dyDescent="0.25">
      <c r="O13387"/>
      <c r="P13387" s="29"/>
      <c r="R13387"/>
    </row>
    <row r="13388" spans="15:18" x14ac:dyDescent="0.25">
      <c r="O13388"/>
      <c r="P13388" s="29"/>
      <c r="R13388"/>
    </row>
    <row r="13389" spans="15:18" x14ac:dyDescent="0.25">
      <c r="O13389"/>
      <c r="P13389" s="29"/>
      <c r="R13389"/>
    </row>
    <row r="13390" spans="15:18" x14ac:dyDescent="0.25">
      <c r="O13390"/>
      <c r="P13390" s="29"/>
      <c r="R13390"/>
    </row>
    <row r="13391" spans="15:18" x14ac:dyDescent="0.25">
      <c r="O13391"/>
      <c r="P13391" s="29"/>
      <c r="R13391"/>
    </row>
    <row r="13392" spans="15:18" x14ac:dyDescent="0.25">
      <c r="O13392"/>
      <c r="P13392" s="29"/>
      <c r="R13392"/>
    </row>
    <row r="13393" spans="15:18" x14ac:dyDescent="0.25">
      <c r="O13393"/>
      <c r="P13393" s="29"/>
      <c r="R13393"/>
    </row>
    <row r="13394" spans="15:18" x14ac:dyDescent="0.25">
      <c r="O13394"/>
      <c r="P13394" s="29"/>
      <c r="R13394"/>
    </row>
    <row r="13395" spans="15:18" x14ac:dyDescent="0.25">
      <c r="O13395"/>
      <c r="P13395" s="29"/>
      <c r="R13395"/>
    </row>
    <row r="13396" spans="15:18" x14ac:dyDescent="0.25">
      <c r="O13396"/>
      <c r="P13396" s="29"/>
      <c r="R13396"/>
    </row>
    <row r="13397" spans="15:18" x14ac:dyDescent="0.25">
      <c r="O13397"/>
      <c r="P13397" s="29"/>
      <c r="R13397"/>
    </row>
    <row r="13398" spans="15:18" x14ac:dyDescent="0.25">
      <c r="O13398"/>
      <c r="P13398" s="29"/>
      <c r="R13398"/>
    </row>
    <row r="13399" spans="15:18" x14ac:dyDescent="0.25">
      <c r="O13399"/>
      <c r="P13399" s="29"/>
      <c r="R13399"/>
    </row>
    <row r="13400" spans="15:18" x14ac:dyDescent="0.25">
      <c r="O13400"/>
      <c r="P13400" s="29"/>
      <c r="R13400"/>
    </row>
    <row r="13401" spans="15:18" x14ac:dyDescent="0.25">
      <c r="O13401"/>
      <c r="P13401" s="29"/>
      <c r="R13401"/>
    </row>
    <row r="13402" spans="15:18" x14ac:dyDescent="0.25">
      <c r="O13402"/>
      <c r="P13402" s="29"/>
      <c r="R13402"/>
    </row>
    <row r="13403" spans="15:18" x14ac:dyDescent="0.25">
      <c r="O13403"/>
      <c r="P13403" s="29"/>
      <c r="R13403"/>
    </row>
    <row r="13404" spans="15:18" x14ac:dyDescent="0.25">
      <c r="O13404"/>
      <c r="P13404" s="29"/>
      <c r="R13404"/>
    </row>
    <row r="13405" spans="15:18" x14ac:dyDescent="0.25">
      <c r="O13405"/>
      <c r="P13405" s="29"/>
      <c r="R13405"/>
    </row>
    <row r="13406" spans="15:18" x14ac:dyDescent="0.25">
      <c r="O13406"/>
      <c r="P13406" s="29"/>
      <c r="R13406"/>
    </row>
    <row r="13407" spans="15:18" x14ac:dyDescent="0.25">
      <c r="O13407"/>
      <c r="P13407" s="29"/>
      <c r="R13407"/>
    </row>
    <row r="13408" spans="15:18" x14ac:dyDescent="0.25">
      <c r="O13408"/>
      <c r="P13408" s="29"/>
      <c r="R13408"/>
    </row>
    <row r="13409" spans="15:18" x14ac:dyDescent="0.25">
      <c r="O13409"/>
      <c r="P13409" s="29"/>
      <c r="R13409"/>
    </row>
    <row r="13410" spans="15:18" x14ac:dyDescent="0.25">
      <c r="O13410"/>
      <c r="P13410" s="29"/>
      <c r="R13410"/>
    </row>
    <row r="13411" spans="15:18" x14ac:dyDescent="0.25">
      <c r="O13411"/>
      <c r="P13411" s="29"/>
      <c r="R13411"/>
    </row>
    <row r="13412" spans="15:18" x14ac:dyDescent="0.25">
      <c r="O13412"/>
      <c r="P13412" s="29"/>
      <c r="R13412"/>
    </row>
    <row r="13413" spans="15:18" x14ac:dyDescent="0.25">
      <c r="O13413"/>
      <c r="P13413" s="29"/>
      <c r="R13413"/>
    </row>
    <row r="13414" spans="15:18" x14ac:dyDescent="0.25">
      <c r="O13414"/>
      <c r="P13414" s="29"/>
      <c r="R13414"/>
    </row>
    <row r="13415" spans="15:18" x14ac:dyDescent="0.25">
      <c r="O13415"/>
      <c r="P13415" s="29"/>
      <c r="R13415"/>
    </row>
    <row r="13416" spans="15:18" x14ac:dyDescent="0.25">
      <c r="O13416"/>
      <c r="P13416" s="29"/>
      <c r="R13416"/>
    </row>
    <row r="13417" spans="15:18" x14ac:dyDescent="0.25">
      <c r="O13417"/>
      <c r="P13417" s="29"/>
      <c r="R13417"/>
    </row>
    <row r="13418" spans="15:18" x14ac:dyDescent="0.25">
      <c r="O13418"/>
      <c r="P13418" s="29"/>
      <c r="R13418"/>
    </row>
    <row r="13419" spans="15:18" x14ac:dyDescent="0.25">
      <c r="O13419"/>
      <c r="P13419" s="29"/>
      <c r="R13419"/>
    </row>
    <row r="13420" spans="15:18" x14ac:dyDescent="0.25">
      <c r="O13420"/>
      <c r="P13420" s="29"/>
      <c r="R13420"/>
    </row>
    <row r="13421" spans="15:18" x14ac:dyDescent="0.25">
      <c r="O13421"/>
      <c r="P13421" s="29"/>
      <c r="R13421"/>
    </row>
    <row r="13422" spans="15:18" x14ac:dyDescent="0.25">
      <c r="O13422"/>
      <c r="P13422" s="29"/>
      <c r="R13422"/>
    </row>
    <row r="13423" spans="15:18" x14ac:dyDescent="0.25">
      <c r="O13423"/>
      <c r="P13423" s="29"/>
      <c r="R13423"/>
    </row>
    <row r="13424" spans="15:18" x14ac:dyDescent="0.25">
      <c r="O13424"/>
      <c r="P13424" s="29"/>
      <c r="R13424"/>
    </row>
    <row r="13425" spans="15:18" x14ac:dyDescent="0.25">
      <c r="O13425"/>
      <c r="P13425" s="29"/>
      <c r="R13425"/>
    </row>
    <row r="13426" spans="15:18" x14ac:dyDescent="0.25">
      <c r="O13426"/>
      <c r="P13426" s="29"/>
      <c r="R13426"/>
    </row>
    <row r="13427" spans="15:18" x14ac:dyDescent="0.25">
      <c r="O13427"/>
      <c r="P13427" s="29"/>
      <c r="R13427"/>
    </row>
    <row r="13428" spans="15:18" x14ac:dyDescent="0.25">
      <c r="O13428"/>
      <c r="P13428" s="29"/>
      <c r="R13428"/>
    </row>
    <row r="13429" spans="15:18" x14ac:dyDescent="0.25">
      <c r="O13429"/>
      <c r="P13429" s="29"/>
      <c r="R13429"/>
    </row>
    <row r="13430" spans="15:18" x14ac:dyDescent="0.25">
      <c r="O13430"/>
      <c r="P13430" s="29"/>
      <c r="R13430"/>
    </row>
    <row r="13431" spans="15:18" x14ac:dyDescent="0.25">
      <c r="O13431"/>
      <c r="P13431" s="29"/>
      <c r="R13431"/>
    </row>
    <row r="13432" spans="15:18" x14ac:dyDescent="0.25">
      <c r="O13432"/>
      <c r="P13432" s="29"/>
      <c r="R13432"/>
    </row>
    <row r="13433" spans="15:18" x14ac:dyDescent="0.25">
      <c r="O13433"/>
      <c r="P13433" s="29"/>
      <c r="R13433"/>
    </row>
    <row r="13434" spans="15:18" x14ac:dyDescent="0.25">
      <c r="O13434"/>
      <c r="P13434" s="29"/>
      <c r="R13434"/>
    </row>
    <row r="13435" spans="15:18" x14ac:dyDescent="0.25">
      <c r="O13435"/>
      <c r="P13435" s="29"/>
      <c r="R13435"/>
    </row>
    <row r="13436" spans="15:18" x14ac:dyDescent="0.25">
      <c r="O13436"/>
      <c r="P13436" s="29"/>
      <c r="R13436"/>
    </row>
    <row r="13437" spans="15:18" x14ac:dyDescent="0.25">
      <c r="O13437"/>
      <c r="P13437" s="29"/>
      <c r="R13437"/>
    </row>
    <row r="13438" spans="15:18" x14ac:dyDescent="0.25">
      <c r="O13438"/>
      <c r="P13438" s="29"/>
      <c r="R13438"/>
    </row>
    <row r="13439" spans="15:18" x14ac:dyDescent="0.25">
      <c r="O13439"/>
      <c r="P13439" s="29"/>
      <c r="R13439"/>
    </row>
    <row r="13440" spans="15:18" x14ac:dyDescent="0.25">
      <c r="O13440"/>
      <c r="P13440" s="29"/>
      <c r="R13440"/>
    </row>
    <row r="13441" spans="15:18" x14ac:dyDescent="0.25">
      <c r="O13441"/>
      <c r="P13441" s="29"/>
      <c r="R13441"/>
    </row>
    <row r="13442" spans="15:18" x14ac:dyDescent="0.25">
      <c r="O13442"/>
      <c r="P13442" s="29"/>
      <c r="R13442"/>
    </row>
    <row r="13443" spans="15:18" x14ac:dyDescent="0.25">
      <c r="O13443"/>
      <c r="P13443" s="29"/>
      <c r="R13443"/>
    </row>
    <row r="13444" spans="15:18" x14ac:dyDescent="0.25">
      <c r="O13444"/>
      <c r="P13444" s="29"/>
      <c r="R13444"/>
    </row>
    <row r="13445" spans="15:18" x14ac:dyDescent="0.25">
      <c r="O13445"/>
      <c r="P13445" s="29"/>
      <c r="R13445"/>
    </row>
    <row r="13446" spans="15:18" x14ac:dyDescent="0.25">
      <c r="O13446"/>
      <c r="P13446" s="29"/>
      <c r="R13446"/>
    </row>
    <row r="13447" spans="15:18" x14ac:dyDescent="0.25">
      <c r="O13447"/>
      <c r="P13447" s="29"/>
      <c r="R13447"/>
    </row>
    <row r="13448" spans="15:18" x14ac:dyDescent="0.25">
      <c r="O13448"/>
      <c r="P13448" s="29"/>
      <c r="R13448"/>
    </row>
    <row r="13449" spans="15:18" x14ac:dyDescent="0.25">
      <c r="O13449"/>
      <c r="P13449" s="29"/>
      <c r="R13449"/>
    </row>
    <row r="13450" spans="15:18" x14ac:dyDescent="0.25">
      <c r="O13450"/>
      <c r="P13450" s="29"/>
      <c r="R13450"/>
    </row>
    <row r="13451" spans="15:18" x14ac:dyDescent="0.25">
      <c r="O13451"/>
      <c r="P13451" s="29"/>
      <c r="R13451"/>
    </row>
    <row r="13452" spans="15:18" x14ac:dyDescent="0.25">
      <c r="O13452"/>
      <c r="P13452" s="29"/>
      <c r="R13452"/>
    </row>
    <row r="13453" spans="15:18" x14ac:dyDescent="0.25">
      <c r="O13453"/>
      <c r="P13453" s="29"/>
      <c r="R13453"/>
    </row>
    <row r="13454" spans="15:18" x14ac:dyDescent="0.25">
      <c r="O13454"/>
      <c r="P13454" s="29"/>
      <c r="R13454"/>
    </row>
    <row r="13455" spans="15:18" x14ac:dyDescent="0.25">
      <c r="O13455"/>
      <c r="P13455" s="29"/>
      <c r="R13455"/>
    </row>
    <row r="13456" spans="15:18" x14ac:dyDescent="0.25">
      <c r="O13456"/>
      <c r="P13456" s="29"/>
      <c r="R13456"/>
    </row>
    <row r="13457" spans="15:18" x14ac:dyDescent="0.25">
      <c r="O13457"/>
      <c r="P13457" s="29"/>
      <c r="R13457"/>
    </row>
    <row r="13458" spans="15:18" x14ac:dyDescent="0.25">
      <c r="O13458"/>
      <c r="P13458" s="29"/>
      <c r="R13458"/>
    </row>
    <row r="13459" spans="15:18" x14ac:dyDescent="0.25">
      <c r="O13459"/>
      <c r="P13459" s="29"/>
      <c r="R13459"/>
    </row>
    <row r="13460" spans="15:18" x14ac:dyDescent="0.25">
      <c r="O13460"/>
      <c r="P13460" s="29"/>
      <c r="R13460"/>
    </row>
    <row r="13461" spans="15:18" x14ac:dyDescent="0.25">
      <c r="O13461"/>
      <c r="P13461" s="29"/>
      <c r="R13461"/>
    </row>
    <row r="13462" spans="15:18" x14ac:dyDescent="0.25">
      <c r="O13462"/>
      <c r="P13462" s="29"/>
      <c r="R13462"/>
    </row>
    <row r="13463" spans="15:18" x14ac:dyDescent="0.25">
      <c r="O13463"/>
      <c r="P13463" s="29"/>
      <c r="R13463"/>
    </row>
    <row r="13464" spans="15:18" x14ac:dyDescent="0.25">
      <c r="O13464"/>
      <c r="P13464" s="29"/>
      <c r="R13464"/>
    </row>
    <row r="13465" spans="15:18" x14ac:dyDescent="0.25">
      <c r="O13465"/>
      <c r="P13465" s="29"/>
      <c r="R13465"/>
    </row>
    <row r="13466" spans="15:18" x14ac:dyDescent="0.25">
      <c r="O13466"/>
      <c r="P13466" s="29"/>
      <c r="R13466"/>
    </row>
    <row r="13467" spans="15:18" x14ac:dyDescent="0.25">
      <c r="O13467"/>
      <c r="P13467" s="29"/>
      <c r="R13467"/>
    </row>
    <row r="13468" spans="15:18" x14ac:dyDescent="0.25">
      <c r="O13468"/>
      <c r="P13468" s="29"/>
      <c r="R13468"/>
    </row>
    <row r="13469" spans="15:18" x14ac:dyDescent="0.25">
      <c r="O13469"/>
      <c r="P13469" s="29"/>
      <c r="R13469"/>
    </row>
    <row r="13470" spans="15:18" x14ac:dyDescent="0.25">
      <c r="O13470"/>
      <c r="P13470" s="29"/>
      <c r="R13470"/>
    </row>
    <row r="13471" spans="15:18" x14ac:dyDescent="0.25">
      <c r="O13471"/>
      <c r="P13471" s="29"/>
      <c r="R13471"/>
    </row>
    <row r="13472" spans="15:18" x14ac:dyDescent="0.25">
      <c r="O13472"/>
      <c r="P13472" s="29"/>
      <c r="R13472"/>
    </row>
    <row r="13473" spans="15:18" x14ac:dyDescent="0.25">
      <c r="O13473"/>
      <c r="P13473" s="29"/>
      <c r="R13473"/>
    </row>
    <row r="13474" spans="15:18" x14ac:dyDescent="0.25">
      <c r="O13474"/>
      <c r="P13474" s="29"/>
      <c r="R13474"/>
    </row>
    <row r="13475" spans="15:18" x14ac:dyDescent="0.25">
      <c r="O13475"/>
      <c r="P13475" s="29"/>
      <c r="R13475"/>
    </row>
    <row r="13476" spans="15:18" x14ac:dyDescent="0.25">
      <c r="O13476"/>
      <c r="P13476" s="29"/>
      <c r="R13476"/>
    </row>
    <row r="13477" spans="15:18" x14ac:dyDescent="0.25">
      <c r="O13477"/>
      <c r="P13477" s="29"/>
      <c r="R13477"/>
    </row>
    <row r="13478" spans="15:18" x14ac:dyDescent="0.25">
      <c r="O13478"/>
      <c r="P13478" s="29"/>
      <c r="R13478"/>
    </row>
    <row r="13479" spans="15:18" x14ac:dyDescent="0.25">
      <c r="O13479"/>
      <c r="P13479" s="29"/>
      <c r="R13479"/>
    </row>
    <row r="13480" spans="15:18" x14ac:dyDescent="0.25">
      <c r="O13480"/>
      <c r="P13480" s="29"/>
      <c r="R13480"/>
    </row>
    <row r="13481" spans="15:18" x14ac:dyDescent="0.25">
      <c r="O13481"/>
      <c r="P13481" s="29"/>
      <c r="R13481"/>
    </row>
    <row r="13482" spans="15:18" x14ac:dyDescent="0.25">
      <c r="O13482"/>
      <c r="P13482" s="29"/>
      <c r="R13482"/>
    </row>
    <row r="13483" spans="15:18" x14ac:dyDescent="0.25">
      <c r="O13483"/>
      <c r="P13483" s="29"/>
      <c r="R13483"/>
    </row>
    <row r="13484" spans="15:18" x14ac:dyDescent="0.25">
      <c r="O13484"/>
      <c r="P13484" s="29"/>
      <c r="R13484"/>
    </row>
    <row r="13485" spans="15:18" x14ac:dyDescent="0.25">
      <c r="O13485"/>
      <c r="P13485" s="29"/>
      <c r="R13485"/>
    </row>
    <row r="13486" spans="15:18" x14ac:dyDescent="0.25">
      <c r="O13486"/>
      <c r="P13486" s="29"/>
      <c r="R13486"/>
    </row>
    <row r="13487" spans="15:18" x14ac:dyDescent="0.25">
      <c r="O13487"/>
      <c r="P13487" s="29"/>
      <c r="R13487"/>
    </row>
    <row r="13488" spans="15:18" x14ac:dyDescent="0.25">
      <c r="O13488"/>
      <c r="P13488" s="29"/>
      <c r="R13488"/>
    </row>
    <row r="13489" spans="15:18" x14ac:dyDescent="0.25">
      <c r="O13489"/>
      <c r="P13489" s="29"/>
      <c r="R13489"/>
    </row>
    <row r="13490" spans="15:18" x14ac:dyDescent="0.25">
      <c r="O13490"/>
      <c r="P13490" s="29"/>
      <c r="R13490"/>
    </row>
    <row r="13491" spans="15:18" x14ac:dyDescent="0.25">
      <c r="O13491"/>
      <c r="P13491" s="29"/>
      <c r="R13491"/>
    </row>
    <row r="13492" spans="15:18" x14ac:dyDescent="0.25">
      <c r="O13492"/>
      <c r="P13492" s="29"/>
      <c r="R13492"/>
    </row>
    <row r="13493" spans="15:18" x14ac:dyDescent="0.25">
      <c r="O13493"/>
      <c r="P13493" s="29"/>
      <c r="R13493"/>
    </row>
    <row r="13494" spans="15:18" x14ac:dyDescent="0.25">
      <c r="O13494"/>
      <c r="P13494" s="29"/>
      <c r="R13494"/>
    </row>
    <row r="13495" spans="15:18" x14ac:dyDescent="0.25">
      <c r="O13495"/>
      <c r="P13495" s="29"/>
      <c r="R13495"/>
    </row>
    <row r="13496" spans="15:18" x14ac:dyDescent="0.25">
      <c r="O13496"/>
      <c r="P13496" s="29"/>
      <c r="R13496"/>
    </row>
    <row r="13497" spans="15:18" x14ac:dyDescent="0.25">
      <c r="O13497"/>
      <c r="P13497" s="29"/>
      <c r="R13497"/>
    </row>
    <row r="13498" spans="15:18" x14ac:dyDescent="0.25">
      <c r="O13498"/>
      <c r="P13498" s="29"/>
      <c r="R13498"/>
    </row>
    <row r="13499" spans="15:18" x14ac:dyDescent="0.25">
      <c r="O13499"/>
      <c r="P13499" s="29"/>
      <c r="R13499"/>
    </row>
    <row r="13500" spans="15:18" x14ac:dyDescent="0.25">
      <c r="O13500"/>
      <c r="P13500" s="29"/>
      <c r="R13500"/>
    </row>
    <row r="13501" spans="15:18" x14ac:dyDescent="0.25">
      <c r="O13501"/>
      <c r="P13501" s="29"/>
      <c r="R13501"/>
    </row>
    <row r="13502" spans="15:18" x14ac:dyDescent="0.25">
      <c r="O13502"/>
      <c r="P13502" s="29"/>
      <c r="R13502"/>
    </row>
    <row r="13503" spans="15:18" x14ac:dyDescent="0.25">
      <c r="O13503"/>
      <c r="P13503" s="29"/>
      <c r="R13503"/>
    </row>
    <row r="13504" spans="15:18" x14ac:dyDescent="0.25">
      <c r="O13504"/>
      <c r="P13504" s="29"/>
      <c r="R13504"/>
    </row>
    <row r="13505" spans="15:18" x14ac:dyDescent="0.25">
      <c r="O13505"/>
      <c r="P13505" s="29"/>
      <c r="R13505"/>
    </row>
    <row r="13506" spans="15:18" x14ac:dyDescent="0.25">
      <c r="O13506"/>
      <c r="P13506" s="29"/>
      <c r="R13506"/>
    </row>
    <row r="13507" spans="15:18" x14ac:dyDescent="0.25">
      <c r="O13507"/>
      <c r="P13507" s="29"/>
      <c r="R13507"/>
    </row>
    <row r="13508" spans="15:18" x14ac:dyDescent="0.25">
      <c r="O13508"/>
      <c r="P13508" s="29"/>
      <c r="R13508"/>
    </row>
    <row r="13509" spans="15:18" x14ac:dyDescent="0.25">
      <c r="O13509"/>
      <c r="P13509" s="29"/>
      <c r="R13509"/>
    </row>
    <row r="13510" spans="15:18" x14ac:dyDescent="0.25">
      <c r="O13510"/>
      <c r="P13510" s="29"/>
      <c r="R13510"/>
    </row>
    <row r="13511" spans="15:18" x14ac:dyDescent="0.25">
      <c r="O13511"/>
      <c r="P13511" s="29"/>
      <c r="R13511"/>
    </row>
    <row r="13512" spans="15:18" x14ac:dyDescent="0.25">
      <c r="O13512"/>
      <c r="P13512" s="29"/>
      <c r="R13512"/>
    </row>
    <row r="13513" spans="15:18" x14ac:dyDescent="0.25">
      <c r="O13513"/>
      <c r="P13513" s="29"/>
      <c r="R13513"/>
    </row>
    <row r="13514" spans="15:18" x14ac:dyDescent="0.25">
      <c r="O13514"/>
      <c r="P13514" s="29"/>
      <c r="R13514"/>
    </row>
    <row r="13515" spans="15:18" x14ac:dyDescent="0.25">
      <c r="O13515"/>
      <c r="P13515" s="29"/>
      <c r="R13515"/>
    </row>
    <row r="13516" spans="15:18" x14ac:dyDescent="0.25">
      <c r="O13516"/>
      <c r="P13516" s="29"/>
      <c r="R13516"/>
    </row>
    <row r="13517" spans="15:18" x14ac:dyDescent="0.25">
      <c r="O13517"/>
      <c r="P13517" s="29"/>
      <c r="R13517"/>
    </row>
    <row r="13518" spans="15:18" x14ac:dyDescent="0.25">
      <c r="O13518"/>
      <c r="P13518" s="29"/>
      <c r="R13518"/>
    </row>
    <row r="13519" spans="15:18" x14ac:dyDescent="0.25">
      <c r="O13519"/>
      <c r="P13519" s="29"/>
      <c r="R13519"/>
    </row>
    <row r="13520" spans="15:18" x14ac:dyDescent="0.25">
      <c r="O13520"/>
      <c r="P13520" s="29"/>
      <c r="R13520"/>
    </row>
    <row r="13521" spans="15:18" x14ac:dyDescent="0.25">
      <c r="O13521"/>
      <c r="P13521" s="29"/>
      <c r="R13521"/>
    </row>
    <row r="13522" spans="15:18" x14ac:dyDescent="0.25">
      <c r="O13522"/>
      <c r="P13522" s="29"/>
      <c r="R13522"/>
    </row>
    <row r="13523" spans="15:18" x14ac:dyDescent="0.25">
      <c r="O13523"/>
      <c r="P13523" s="29"/>
      <c r="R13523"/>
    </row>
    <row r="13524" spans="15:18" x14ac:dyDescent="0.25">
      <c r="O13524"/>
      <c r="P13524" s="29"/>
      <c r="R13524"/>
    </row>
    <row r="13525" spans="15:18" x14ac:dyDescent="0.25">
      <c r="O13525"/>
      <c r="P13525" s="29"/>
      <c r="R13525"/>
    </row>
    <row r="13526" spans="15:18" x14ac:dyDescent="0.25">
      <c r="O13526"/>
      <c r="P13526" s="29"/>
      <c r="R13526"/>
    </row>
    <row r="13527" spans="15:18" x14ac:dyDescent="0.25">
      <c r="O13527"/>
      <c r="P13527" s="29"/>
      <c r="R13527"/>
    </row>
    <row r="13528" spans="15:18" x14ac:dyDescent="0.25">
      <c r="O13528"/>
      <c r="P13528" s="29"/>
      <c r="R13528"/>
    </row>
    <row r="13529" spans="15:18" x14ac:dyDescent="0.25">
      <c r="O13529"/>
      <c r="P13529" s="29"/>
      <c r="R13529"/>
    </row>
    <row r="13530" spans="15:18" x14ac:dyDescent="0.25">
      <c r="O13530"/>
      <c r="P13530" s="29"/>
      <c r="R13530"/>
    </row>
    <row r="13531" spans="15:18" x14ac:dyDescent="0.25">
      <c r="O13531"/>
      <c r="P13531" s="29"/>
      <c r="R13531"/>
    </row>
    <row r="13532" spans="15:18" x14ac:dyDescent="0.25">
      <c r="O13532"/>
      <c r="P13532" s="29"/>
      <c r="R13532"/>
    </row>
    <row r="13533" spans="15:18" x14ac:dyDescent="0.25">
      <c r="O13533"/>
      <c r="P13533" s="29"/>
      <c r="R13533"/>
    </row>
    <row r="13534" spans="15:18" x14ac:dyDescent="0.25">
      <c r="O13534"/>
      <c r="P13534" s="29"/>
      <c r="R13534"/>
    </row>
    <row r="13535" spans="15:18" x14ac:dyDescent="0.25">
      <c r="O13535"/>
      <c r="P13535" s="29"/>
      <c r="R13535"/>
    </row>
    <row r="13536" spans="15:18" x14ac:dyDescent="0.25">
      <c r="O13536"/>
      <c r="P13536" s="29"/>
      <c r="R13536"/>
    </row>
    <row r="13537" spans="15:18" x14ac:dyDescent="0.25">
      <c r="O13537"/>
      <c r="P13537" s="29"/>
      <c r="R13537"/>
    </row>
    <row r="13538" spans="15:18" x14ac:dyDescent="0.25">
      <c r="O13538"/>
      <c r="P13538" s="29"/>
      <c r="R13538"/>
    </row>
    <row r="13539" spans="15:18" x14ac:dyDescent="0.25">
      <c r="O13539"/>
      <c r="P13539" s="29"/>
      <c r="R13539"/>
    </row>
    <row r="13540" spans="15:18" x14ac:dyDescent="0.25">
      <c r="O13540"/>
      <c r="P13540" s="29"/>
      <c r="R13540"/>
    </row>
    <row r="13541" spans="15:18" x14ac:dyDescent="0.25">
      <c r="O13541"/>
      <c r="P13541" s="29"/>
      <c r="R13541"/>
    </row>
    <row r="13542" spans="15:18" x14ac:dyDescent="0.25">
      <c r="O13542"/>
      <c r="P13542" s="29"/>
      <c r="R13542"/>
    </row>
    <row r="13543" spans="15:18" x14ac:dyDescent="0.25">
      <c r="O13543"/>
      <c r="P13543" s="29"/>
      <c r="R13543"/>
    </row>
    <row r="13544" spans="15:18" x14ac:dyDescent="0.25">
      <c r="O13544"/>
      <c r="P13544" s="29"/>
      <c r="R13544"/>
    </row>
    <row r="13545" spans="15:18" x14ac:dyDescent="0.25">
      <c r="O13545"/>
      <c r="P13545" s="29"/>
      <c r="R13545"/>
    </row>
    <row r="13546" spans="15:18" x14ac:dyDescent="0.25">
      <c r="O13546"/>
      <c r="P13546" s="29"/>
      <c r="R13546"/>
    </row>
    <row r="13547" spans="15:18" x14ac:dyDescent="0.25">
      <c r="O13547"/>
      <c r="P13547" s="29"/>
      <c r="R13547"/>
    </row>
    <row r="13548" spans="15:18" x14ac:dyDescent="0.25">
      <c r="O13548"/>
      <c r="P13548" s="29"/>
      <c r="R13548"/>
    </row>
    <row r="13549" spans="15:18" x14ac:dyDescent="0.25">
      <c r="O13549"/>
      <c r="P13549" s="29"/>
      <c r="R13549"/>
    </row>
    <row r="13550" spans="15:18" x14ac:dyDescent="0.25">
      <c r="O13550"/>
      <c r="P13550" s="29"/>
      <c r="R13550"/>
    </row>
    <row r="13551" spans="15:18" x14ac:dyDescent="0.25">
      <c r="O13551"/>
      <c r="P13551" s="29"/>
      <c r="R13551"/>
    </row>
    <row r="13552" spans="15:18" x14ac:dyDescent="0.25">
      <c r="O13552"/>
      <c r="P13552" s="29"/>
      <c r="R13552"/>
    </row>
    <row r="13553" spans="15:18" x14ac:dyDescent="0.25">
      <c r="O13553"/>
      <c r="P13553" s="29"/>
      <c r="R13553"/>
    </row>
    <row r="13554" spans="15:18" x14ac:dyDescent="0.25">
      <c r="O13554"/>
      <c r="P13554" s="29"/>
      <c r="R13554"/>
    </row>
    <row r="13555" spans="15:18" x14ac:dyDescent="0.25">
      <c r="O13555"/>
      <c r="P13555" s="29"/>
      <c r="R13555"/>
    </row>
    <row r="13556" spans="15:18" x14ac:dyDescent="0.25">
      <c r="O13556"/>
      <c r="P13556" s="29"/>
      <c r="R13556"/>
    </row>
    <row r="13557" spans="15:18" x14ac:dyDescent="0.25">
      <c r="O13557"/>
      <c r="P13557" s="29"/>
      <c r="R13557"/>
    </row>
    <row r="13558" spans="15:18" x14ac:dyDescent="0.25">
      <c r="O13558"/>
      <c r="P13558" s="29"/>
      <c r="R13558"/>
    </row>
    <row r="13559" spans="15:18" x14ac:dyDescent="0.25">
      <c r="O13559"/>
      <c r="P13559" s="29"/>
      <c r="R13559"/>
    </row>
    <row r="13560" spans="15:18" x14ac:dyDescent="0.25">
      <c r="O13560"/>
      <c r="P13560" s="29"/>
      <c r="R13560"/>
    </row>
    <row r="13561" spans="15:18" x14ac:dyDescent="0.25">
      <c r="O13561"/>
      <c r="P13561" s="29"/>
      <c r="R13561"/>
    </row>
    <row r="13562" spans="15:18" x14ac:dyDescent="0.25">
      <c r="O13562"/>
      <c r="P13562" s="29"/>
      <c r="R13562"/>
    </row>
    <row r="13563" spans="15:18" x14ac:dyDescent="0.25">
      <c r="O13563"/>
      <c r="P13563" s="29"/>
      <c r="R13563"/>
    </row>
    <row r="13564" spans="15:18" x14ac:dyDescent="0.25">
      <c r="O13564"/>
      <c r="P13564" s="29"/>
      <c r="R13564"/>
    </row>
    <row r="13565" spans="15:18" x14ac:dyDescent="0.25">
      <c r="O13565"/>
      <c r="P13565" s="29"/>
      <c r="R13565"/>
    </row>
    <row r="13566" spans="15:18" x14ac:dyDescent="0.25">
      <c r="O13566"/>
      <c r="P13566" s="29"/>
      <c r="R13566"/>
    </row>
    <row r="13567" spans="15:18" x14ac:dyDescent="0.25">
      <c r="O13567"/>
      <c r="P13567" s="29"/>
      <c r="R13567"/>
    </row>
    <row r="13568" spans="15:18" x14ac:dyDescent="0.25">
      <c r="O13568"/>
      <c r="P13568" s="29"/>
      <c r="R13568"/>
    </row>
    <row r="13569" spans="15:18" x14ac:dyDescent="0.25">
      <c r="O13569"/>
      <c r="P13569" s="29"/>
      <c r="R13569"/>
    </row>
    <row r="13570" spans="15:18" x14ac:dyDescent="0.25">
      <c r="O13570"/>
      <c r="P13570" s="29"/>
      <c r="R13570"/>
    </row>
    <row r="13571" spans="15:18" x14ac:dyDescent="0.25">
      <c r="O13571"/>
      <c r="P13571" s="29"/>
      <c r="R13571"/>
    </row>
    <row r="13572" spans="15:18" x14ac:dyDescent="0.25">
      <c r="O13572"/>
      <c r="P13572" s="29"/>
      <c r="R13572"/>
    </row>
    <row r="13573" spans="15:18" x14ac:dyDescent="0.25">
      <c r="O13573"/>
      <c r="P13573" s="29"/>
      <c r="R13573"/>
    </row>
    <row r="13574" spans="15:18" x14ac:dyDescent="0.25">
      <c r="O13574"/>
      <c r="P13574" s="29"/>
      <c r="R13574"/>
    </row>
    <row r="13575" spans="15:18" x14ac:dyDescent="0.25">
      <c r="O13575"/>
      <c r="P13575" s="29"/>
      <c r="R13575"/>
    </row>
    <row r="13576" spans="15:18" x14ac:dyDescent="0.25">
      <c r="O13576"/>
      <c r="P13576" s="29"/>
      <c r="R13576"/>
    </row>
    <row r="13577" spans="15:18" x14ac:dyDescent="0.25">
      <c r="O13577"/>
      <c r="P13577" s="29"/>
      <c r="R13577"/>
    </row>
    <row r="13578" spans="15:18" x14ac:dyDescent="0.25">
      <c r="O13578"/>
      <c r="P13578" s="29"/>
      <c r="R13578"/>
    </row>
    <row r="13579" spans="15:18" x14ac:dyDescent="0.25">
      <c r="O13579"/>
      <c r="P13579" s="29"/>
      <c r="R13579"/>
    </row>
    <row r="13580" spans="15:18" x14ac:dyDescent="0.25">
      <c r="O13580"/>
      <c r="P13580" s="29"/>
      <c r="R13580"/>
    </row>
    <row r="13581" spans="15:18" x14ac:dyDescent="0.25">
      <c r="O13581"/>
      <c r="P13581" s="29"/>
      <c r="R13581"/>
    </row>
    <row r="13582" spans="15:18" x14ac:dyDescent="0.25">
      <c r="O13582"/>
      <c r="P13582" s="29"/>
      <c r="R13582"/>
    </row>
    <row r="13583" spans="15:18" x14ac:dyDescent="0.25">
      <c r="O13583"/>
      <c r="P13583" s="29"/>
      <c r="R13583"/>
    </row>
    <row r="13584" spans="15:18" x14ac:dyDescent="0.25">
      <c r="O13584"/>
      <c r="P13584" s="29"/>
      <c r="R13584"/>
    </row>
    <row r="13585" spans="15:18" x14ac:dyDescent="0.25">
      <c r="O13585"/>
      <c r="P13585" s="29"/>
      <c r="R13585"/>
    </row>
    <row r="13586" spans="15:18" x14ac:dyDescent="0.25">
      <c r="O13586"/>
      <c r="P13586" s="29"/>
      <c r="R13586"/>
    </row>
    <row r="13587" spans="15:18" x14ac:dyDescent="0.25">
      <c r="O13587"/>
      <c r="P13587" s="29"/>
      <c r="R13587"/>
    </row>
    <row r="13588" spans="15:18" x14ac:dyDescent="0.25">
      <c r="O13588"/>
      <c r="P13588" s="29"/>
      <c r="R13588"/>
    </row>
    <row r="13589" spans="15:18" x14ac:dyDescent="0.25">
      <c r="O13589"/>
      <c r="P13589" s="29"/>
      <c r="R13589"/>
    </row>
    <row r="13590" spans="15:18" x14ac:dyDescent="0.25">
      <c r="O13590"/>
      <c r="P13590" s="29"/>
      <c r="R13590"/>
    </row>
    <row r="13591" spans="15:18" x14ac:dyDescent="0.25">
      <c r="O13591"/>
      <c r="P13591" s="29"/>
      <c r="R13591"/>
    </row>
    <row r="13592" spans="15:18" x14ac:dyDescent="0.25">
      <c r="O13592"/>
      <c r="P13592" s="29"/>
      <c r="R13592"/>
    </row>
    <row r="13593" spans="15:18" x14ac:dyDescent="0.25">
      <c r="O13593"/>
      <c r="P13593" s="29"/>
      <c r="R13593"/>
    </row>
    <row r="13594" spans="15:18" x14ac:dyDescent="0.25">
      <c r="O13594"/>
      <c r="P13594" s="29"/>
      <c r="R13594"/>
    </row>
    <row r="13595" spans="15:18" x14ac:dyDescent="0.25">
      <c r="O13595"/>
      <c r="P13595" s="29"/>
      <c r="R13595"/>
    </row>
    <row r="13596" spans="15:18" x14ac:dyDescent="0.25">
      <c r="O13596"/>
      <c r="P13596" s="29"/>
      <c r="R13596"/>
    </row>
    <row r="13597" spans="15:18" x14ac:dyDescent="0.25">
      <c r="O13597"/>
      <c r="P13597" s="29"/>
      <c r="R13597"/>
    </row>
    <row r="13598" spans="15:18" x14ac:dyDescent="0.25">
      <c r="O13598"/>
      <c r="P13598" s="29"/>
      <c r="R13598"/>
    </row>
    <row r="13599" spans="15:18" x14ac:dyDescent="0.25">
      <c r="O13599"/>
      <c r="P13599" s="29"/>
      <c r="R13599"/>
    </row>
    <row r="13600" spans="15:18" x14ac:dyDescent="0.25">
      <c r="O13600"/>
      <c r="P13600" s="29"/>
      <c r="R13600"/>
    </row>
    <row r="13601" spans="15:18" x14ac:dyDescent="0.25">
      <c r="O13601"/>
      <c r="P13601" s="29"/>
      <c r="R13601"/>
    </row>
    <row r="13602" spans="15:18" x14ac:dyDescent="0.25">
      <c r="O13602"/>
      <c r="P13602" s="29"/>
      <c r="R13602"/>
    </row>
    <row r="13603" spans="15:18" x14ac:dyDescent="0.25">
      <c r="O13603"/>
      <c r="P13603" s="29"/>
      <c r="R13603"/>
    </row>
    <row r="13604" spans="15:18" x14ac:dyDescent="0.25">
      <c r="O13604"/>
      <c r="P13604" s="29"/>
      <c r="R13604"/>
    </row>
    <row r="13605" spans="15:18" x14ac:dyDescent="0.25">
      <c r="O13605"/>
      <c r="P13605" s="29"/>
      <c r="R13605"/>
    </row>
    <row r="13606" spans="15:18" x14ac:dyDescent="0.25">
      <c r="O13606"/>
      <c r="P13606" s="29"/>
      <c r="R13606"/>
    </row>
    <row r="13607" spans="15:18" x14ac:dyDescent="0.25">
      <c r="O13607"/>
      <c r="P13607" s="29"/>
      <c r="R13607"/>
    </row>
    <row r="13608" spans="15:18" x14ac:dyDescent="0.25">
      <c r="O13608"/>
      <c r="P13608" s="29"/>
      <c r="R13608"/>
    </row>
    <row r="13609" spans="15:18" x14ac:dyDescent="0.25">
      <c r="O13609"/>
      <c r="P13609" s="29"/>
      <c r="R13609"/>
    </row>
    <row r="13610" spans="15:18" x14ac:dyDescent="0.25">
      <c r="O13610"/>
      <c r="P13610" s="29"/>
      <c r="R13610"/>
    </row>
    <row r="13611" spans="15:18" x14ac:dyDescent="0.25">
      <c r="O13611"/>
      <c r="P13611" s="29"/>
      <c r="R13611"/>
    </row>
    <row r="13612" spans="15:18" x14ac:dyDescent="0.25">
      <c r="O13612"/>
      <c r="P13612" s="29"/>
      <c r="R13612"/>
    </row>
    <row r="13613" spans="15:18" x14ac:dyDescent="0.25">
      <c r="O13613"/>
      <c r="P13613" s="29"/>
      <c r="R13613"/>
    </row>
    <row r="13614" spans="15:18" x14ac:dyDescent="0.25">
      <c r="O13614"/>
      <c r="P13614" s="29"/>
      <c r="R13614"/>
    </row>
    <row r="13615" spans="15:18" x14ac:dyDescent="0.25">
      <c r="O13615"/>
      <c r="P13615" s="29"/>
      <c r="R13615"/>
    </row>
    <row r="13616" spans="15:18" x14ac:dyDescent="0.25">
      <c r="O13616"/>
      <c r="P13616" s="29"/>
      <c r="R13616"/>
    </row>
    <row r="13617" spans="15:18" x14ac:dyDescent="0.25">
      <c r="O13617"/>
      <c r="P13617" s="29"/>
      <c r="R13617"/>
    </row>
    <row r="13618" spans="15:18" x14ac:dyDescent="0.25">
      <c r="O13618"/>
      <c r="P13618" s="29"/>
      <c r="R13618"/>
    </row>
    <row r="13619" spans="15:18" x14ac:dyDescent="0.25">
      <c r="O13619"/>
      <c r="P13619" s="29"/>
      <c r="R13619"/>
    </row>
    <row r="13620" spans="15:18" x14ac:dyDescent="0.25">
      <c r="O13620"/>
      <c r="P13620" s="29"/>
      <c r="R13620"/>
    </row>
    <row r="13621" spans="15:18" x14ac:dyDescent="0.25">
      <c r="O13621"/>
      <c r="P13621" s="29"/>
      <c r="R13621"/>
    </row>
    <row r="13622" spans="15:18" x14ac:dyDescent="0.25">
      <c r="O13622"/>
      <c r="P13622" s="29"/>
      <c r="R13622"/>
    </row>
    <row r="13623" spans="15:18" x14ac:dyDescent="0.25">
      <c r="O13623"/>
      <c r="P13623" s="29"/>
      <c r="R13623"/>
    </row>
    <row r="13624" spans="15:18" x14ac:dyDescent="0.25">
      <c r="O13624"/>
      <c r="P13624" s="29"/>
      <c r="R13624"/>
    </row>
    <row r="13625" spans="15:18" x14ac:dyDescent="0.25">
      <c r="O13625"/>
      <c r="P13625" s="29"/>
      <c r="R13625"/>
    </row>
    <row r="13626" spans="15:18" x14ac:dyDescent="0.25">
      <c r="O13626"/>
      <c r="P13626" s="29"/>
      <c r="R13626"/>
    </row>
    <row r="13627" spans="15:18" x14ac:dyDescent="0.25">
      <c r="O13627"/>
      <c r="P13627" s="29"/>
      <c r="R13627"/>
    </row>
    <row r="13628" spans="15:18" x14ac:dyDescent="0.25">
      <c r="O13628"/>
      <c r="P13628" s="29"/>
      <c r="R13628"/>
    </row>
    <row r="13629" spans="15:18" x14ac:dyDescent="0.25">
      <c r="O13629"/>
      <c r="P13629" s="29"/>
      <c r="R13629"/>
    </row>
    <row r="13630" spans="15:18" x14ac:dyDescent="0.25">
      <c r="O13630"/>
      <c r="P13630" s="29"/>
      <c r="R13630"/>
    </row>
    <row r="13631" spans="15:18" x14ac:dyDescent="0.25">
      <c r="O13631"/>
      <c r="P13631" s="29"/>
      <c r="R13631"/>
    </row>
    <row r="13632" spans="15:18" x14ac:dyDescent="0.25">
      <c r="O13632"/>
      <c r="P13632" s="29"/>
      <c r="R13632"/>
    </row>
    <row r="13633" spans="15:18" x14ac:dyDescent="0.25">
      <c r="O13633"/>
      <c r="P13633" s="29"/>
      <c r="R13633"/>
    </row>
    <row r="13634" spans="15:18" x14ac:dyDescent="0.25">
      <c r="O13634"/>
      <c r="P13634" s="29"/>
      <c r="R13634"/>
    </row>
    <row r="13635" spans="15:18" x14ac:dyDescent="0.25">
      <c r="O13635"/>
      <c r="P13635" s="29"/>
      <c r="R13635"/>
    </row>
    <row r="13636" spans="15:18" x14ac:dyDescent="0.25">
      <c r="O13636"/>
      <c r="P13636" s="29"/>
      <c r="R13636"/>
    </row>
    <row r="13637" spans="15:18" x14ac:dyDescent="0.25">
      <c r="O13637"/>
      <c r="P13637" s="29"/>
      <c r="R13637"/>
    </row>
    <row r="13638" spans="15:18" x14ac:dyDescent="0.25">
      <c r="O13638"/>
      <c r="P13638" s="29"/>
      <c r="R13638"/>
    </row>
    <row r="13639" spans="15:18" x14ac:dyDescent="0.25">
      <c r="O13639"/>
      <c r="P13639" s="29"/>
      <c r="R13639"/>
    </row>
    <row r="13640" spans="15:18" x14ac:dyDescent="0.25">
      <c r="O13640"/>
      <c r="P13640" s="29"/>
      <c r="R13640"/>
    </row>
    <row r="13641" spans="15:18" x14ac:dyDescent="0.25">
      <c r="O13641"/>
      <c r="P13641" s="29"/>
      <c r="R13641"/>
    </row>
    <row r="13642" spans="15:18" x14ac:dyDescent="0.25">
      <c r="O13642"/>
      <c r="P13642" s="29"/>
      <c r="R13642"/>
    </row>
    <row r="13643" spans="15:18" x14ac:dyDescent="0.25">
      <c r="O13643"/>
      <c r="P13643" s="29"/>
      <c r="R13643"/>
    </row>
    <row r="13644" spans="15:18" x14ac:dyDescent="0.25">
      <c r="O13644"/>
      <c r="P13644" s="29"/>
      <c r="R13644"/>
    </row>
    <row r="13645" spans="15:18" x14ac:dyDescent="0.25">
      <c r="O13645"/>
      <c r="P13645" s="29"/>
      <c r="R13645"/>
    </row>
    <row r="13646" spans="15:18" x14ac:dyDescent="0.25">
      <c r="O13646"/>
      <c r="P13646" s="29"/>
      <c r="R13646"/>
    </row>
    <row r="13647" spans="15:18" x14ac:dyDescent="0.25">
      <c r="O13647"/>
      <c r="P13647" s="29"/>
      <c r="R13647"/>
    </row>
    <row r="13648" spans="15:18" x14ac:dyDescent="0.25">
      <c r="O13648"/>
      <c r="P13648" s="29"/>
      <c r="R13648"/>
    </row>
    <row r="13649" spans="15:18" x14ac:dyDescent="0.25">
      <c r="O13649"/>
      <c r="P13649" s="29"/>
      <c r="R13649"/>
    </row>
    <row r="13650" spans="15:18" x14ac:dyDescent="0.25">
      <c r="O13650"/>
      <c r="P13650" s="29"/>
      <c r="R13650"/>
    </row>
    <row r="13651" spans="15:18" x14ac:dyDescent="0.25">
      <c r="O13651"/>
      <c r="P13651" s="29"/>
      <c r="R13651"/>
    </row>
    <row r="13652" spans="15:18" x14ac:dyDescent="0.25">
      <c r="O13652"/>
      <c r="P13652" s="29"/>
      <c r="R13652"/>
    </row>
    <row r="13653" spans="15:18" x14ac:dyDescent="0.25">
      <c r="O13653"/>
      <c r="P13653" s="29"/>
      <c r="R13653"/>
    </row>
    <row r="13654" spans="15:18" x14ac:dyDescent="0.25">
      <c r="O13654"/>
      <c r="P13654" s="29"/>
      <c r="R13654"/>
    </row>
    <row r="13655" spans="15:18" x14ac:dyDescent="0.25">
      <c r="O13655"/>
      <c r="P13655" s="29"/>
      <c r="R13655"/>
    </row>
    <row r="13656" spans="15:18" x14ac:dyDescent="0.25">
      <c r="O13656"/>
      <c r="P13656" s="29"/>
      <c r="R13656"/>
    </row>
    <row r="13657" spans="15:18" x14ac:dyDescent="0.25">
      <c r="O13657"/>
      <c r="P13657" s="29"/>
      <c r="R13657"/>
    </row>
    <row r="13658" spans="15:18" x14ac:dyDescent="0.25">
      <c r="O13658"/>
      <c r="P13658" s="29"/>
      <c r="R13658"/>
    </row>
    <row r="13659" spans="15:18" x14ac:dyDescent="0.25">
      <c r="O13659"/>
      <c r="P13659" s="29"/>
      <c r="R13659"/>
    </row>
    <row r="13660" spans="15:18" x14ac:dyDescent="0.25">
      <c r="O13660"/>
      <c r="P13660" s="29"/>
      <c r="R13660"/>
    </row>
    <row r="13661" spans="15:18" x14ac:dyDescent="0.25">
      <c r="O13661"/>
      <c r="P13661" s="29"/>
      <c r="R13661"/>
    </row>
    <row r="13662" spans="15:18" x14ac:dyDescent="0.25">
      <c r="O13662"/>
      <c r="P13662" s="29"/>
      <c r="R13662"/>
    </row>
    <row r="13663" spans="15:18" x14ac:dyDescent="0.25">
      <c r="O13663"/>
      <c r="P13663" s="29"/>
      <c r="R13663"/>
    </row>
    <row r="13664" spans="15:18" x14ac:dyDescent="0.25">
      <c r="O13664"/>
      <c r="P13664" s="29"/>
      <c r="R13664"/>
    </row>
    <row r="13665" spans="15:18" x14ac:dyDescent="0.25">
      <c r="O13665"/>
      <c r="P13665" s="29"/>
      <c r="R13665"/>
    </row>
    <row r="13666" spans="15:18" x14ac:dyDescent="0.25">
      <c r="O13666"/>
      <c r="P13666" s="29"/>
      <c r="R13666"/>
    </row>
    <row r="13667" spans="15:18" x14ac:dyDescent="0.25">
      <c r="O13667"/>
      <c r="P13667" s="29"/>
      <c r="R13667"/>
    </row>
    <row r="13668" spans="15:18" x14ac:dyDescent="0.25">
      <c r="O13668"/>
      <c r="P13668" s="29"/>
      <c r="R13668"/>
    </row>
    <row r="13669" spans="15:18" x14ac:dyDescent="0.25">
      <c r="O13669"/>
      <c r="P13669" s="29"/>
      <c r="R13669"/>
    </row>
    <row r="13670" spans="15:18" x14ac:dyDescent="0.25">
      <c r="O13670"/>
      <c r="P13670" s="29"/>
      <c r="R13670"/>
    </row>
    <row r="13671" spans="15:18" x14ac:dyDescent="0.25">
      <c r="O13671"/>
      <c r="P13671" s="29"/>
      <c r="R13671"/>
    </row>
    <row r="13672" spans="15:18" x14ac:dyDescent="0.25">
      <c r="O13672"/>
      <c r="P13672" s="29"/>
      <c r="R13672"/>
    </row>
    <row r="13673" spans="15:18" x14ac:dyDescent="0.25">
      <c r="O13673"/>
      <c r="P13673" s="29"/>
      <c r="R13673"/>
    </row>
    <row r="13674" spans="15:18" x14ac:dyDescent="0.25">
      <c r="O13674"/>
      <c r="P13674" s="29"/>
      <c r="R13674"/>
    </row>
    <row r="13675" spans="15:18" x14ac:dyDescent="0.25">
      <c r="O13675"/>
      <c r="P13675" s="29"/>
      <c r="R13675"/>
    </row>
    <row r="13676" spans="15:18" x14ac:dyDescent="0.25">
      <c r="O13676"/>
      <c r="P13676" s="29"/>
      <c r="R13676"/>
    </row>
    <row r="13677" spans="15:18" x14ac:dyDescent="0.25">
      <c r="O13677"/>
      <c r="P13677" s="29"/>
      <c r="R13677"/>
    </row>
    <row r="13678" spans="15:18" x14ac:dyDescent="0.25">
      <c r="O13678"/>
      <c r="P13678" s="29"/>
      <c r="R13678"/>
    </row>
    <row r="13679" spans="15:18" x14ac:dyDescent="0.25">
      <c r="O13679"/>
      <c r="P13679" s="29"/>
      <c r="R13679"/>
    </row>
    <row r="13680" spans="15:18" x14ac:dyDescent="0.25">
      <c r="O13680"/>
      <c r="P13680" s="29"/>
      <c r="R13680"/>
    </row>
    <row r="13681" spans="15:18" x14ac:dyDescent="0.25">
      <c r="O13681"/>
      <c r="P13681" s="29"/>
      <c r="R13681"/>
    </row>
    <row r="13682" spans="15:18" x14ac:dyDescent="0.25">
      <c r="O13682"/>
      <c r="P13682" s="29"/>
      <c r="R13682"/>
    </row>
    <row r="13683" spans="15:18" x14ac:dyDescent="0.25">
      <c r="O13683"/>
      <c r="P13683" s="29"/>
      <c r="R13683"/>
    </row>
    <row r="13684" spans="15:18" x14ac:dyDescent="0.25">
      <c r="O13684"/>
      <c r="P13684" s="29"/>
      <c r="R13684"/>
    </row>
    <row r="13685" spans="15:18" x14ac:dyDescent="0.25">
      <c r="O13685"/>
      <c r="P13685" s="29"/>
      <c r="R13685"/>
    </row>
    <row r="13686" spans="15:18" x14ac:dyDescent="0.25">
      <c r="O13686"/>
      <c r="P13686" s="29"/>
      <c r="R13686"/>
    </row>
    <row r="13687" spans="15:18" x14ac:dyDescent="0.25">
      <c r="O13687"/>
      <c r="P13687" s="29"/>
      <c r="R13687"/>
    </row>
    <row r="13688" spans="15:18" x14ac:dyDescent="0.25">
      <c r="O13688"/>
      <c r="P13688" s="29"/>
      <c r="R13688"/>
    </row>
    <row r="13689" spans="15:18" x14ac:dyDescent="0.25">
      <c r="O13689"/>
      <c r="P13689" s="29"/>
      <c r="R13689"/>
    </row>
    <row r="13690" spans="15:18" x14ac:dyDescent="0.25">
      <c r="O13690"/>
      <c r="P13690" s="29"/>
      <c r="R13690"/>
    </row>
    <row r="13691" spans="15:18" x14ac:dyDescent="0.25">
      <c r="O13691"/>
      <c r="P13691" s="29"/>
      <c r="R13691"/>
    </row>
    <row r="13692" spans="15:18" x14ac:dyDescent="0.25">
      <c r="O13692"/>
      <c r="P13692" s="29"/>
      <c r="R13692"/>
    </row>
    <row r="13693" spans="15:18" x14ac:dyDescent="0.25">
      <c r="O13693"/>
      <c r="P13693" s="29"/>
      <c r="R13693"/>
    </row>
    <row r="13694" spans="15:18" x14ac:dyDescent="0.25">
      <c r="O13694"/>
      <c r="P13694" s="29"/>
      <c r="R13694"/>
    </row>
    <row r="13695" spans="15:18" x14ac:dyDescent="0.25">
      <c r="O13695"/>
      <c r="P13695" s="29"/>
      <c r="R13695"/>
    </row>
    <row r="13696" spans="15:18" x14ac:dyDescent="0.25">
      <c r="O13696"/>
      <c r="P13696" s="29"/>
      <c r="R13696"/>
    </row>
    <row r="13697" spans="15:18" x14ac:dyDescent="0.25">
      <c r="O13697"/>
      <c r="P13697" s="29"/>
      <c r="R13697"/>
    </row>
    <row r="13698" spans="15:18" x14ac:dyDescent="0.25">
      <c r="O13698"/>
      <c r="P13698" s="29"/>
      <c r="R13698"/>
    </row>
    <row r="13699" spans="15:18" x14ac:dyDescent="0.25">
      <c r="O13699"/>
      <c r="P13699" s="29"/>
      <c r="R13699"/>
    </row>
    <row r="13700" spans="15:18" x14ac:dyDescent="0.25">
      <c r="O13700"/>
      <c r="P13700" s="29"/>
      <c r="R13700"/>
    </row>
    <row r="13701" spans="15:18" x14ac:dyDescent="0.25">
      <c r="O13701"/>
      <c r="P13701" s="29"/>
      <c r="R13701"/>
    </row>
    <row r="13702" spans="15:18" x14ac:dyDescent="0.25">
      <c r="O13702"/>
      <c r="P13702" s="29"/>
      <c r="R13702"/>
    </row>
    <row r="13703" spans="15:18" x14ac:dyDescent="0.25">
      <c r="O13703"/>
      <c r="P13703" s="29"/>
      <c r="R13703"/>
    </row>
    <row r="13704" spans="15:18" x14ac:dyDescent="0.25">
      <c r="O13704"/>
      <c r="P13704" s="29"/>
      <c r="R13704"/>
    </row>
    <row r="13705" spans="15:18" x14ac:dyDescent="0.25">
      <c r="O13705"/>
      <c r="P13705" s="29"/>
      <c r="R13705"/>
    </row>
    <row r="13706" spans="15:18" x14ac:dyDescent="0.25">
      <c r="O13706"/>
      <c r="P13706" s="29"/>
      <c r="R13706"/>
    </row>
    <row r="13707" spans="15:18" x14ac:dyDescent="0.25">
      <c r="O13707"/>
      <c r="P13707" s="29"/>
      <c r="R13707"/>
    </row>
    <row r="13708" spans="15:18" x14ac:dyDescent="0.25">
      <c r="O13708"/>
      <c r="P13708" s="29"/>
      <c r="R13708"/>
    </row>
    <row r="13709" spans="15:18" x14ac:dyDescent="0.25">
      <c r="O13709"/>
      <c r="P13709" s="29"/>
      <c r="R13709"/>
    </row>
    <row r="13710" spans="15:18" x14ac:dyDescent="0.25">
      <c r="O13710"/>
      <c r="P13710" s="29"/>
      <c r="R13710"/>
    </row>
    <row r="13711" spans="15:18" x14ac:dyDescent="0.25">
      <c r="O13711"/>
      <c r="P13711" s="29"/>
      <c r="R13711"/>
    </row>
    <row r="13712" spans="15:18" x14ac:dyDescent="0.25">
      <c r="O13712"/>
      <c r="P13712" s="29"/>
      <c r="R13712"/>
    </row>
    <row r="13713" spans="15:18" x14ac:dyDescent="0.25">
      <c r="O13713"/>
      <c r="P13713" s="29"/>
      <c r="R13713"/>
    </row>
    <row r="13714" spans="15:18" x14ac:dyDescent="0.25">
      <c r="O13714"/>
      <c r="P13714" s="29"/>
      <c r="R13714"/>
    </row>
    <row r="13715" spans="15:18" x14ac:dyDescent="0.25">
      <c r="O13715"/>
      <c r="P13715" s="29"/>
      <c r="R13715"/>
    </row>
    <row r="13716" spans="15:18" x14ac:dyDescent="0.25">
      <c r="O13716"/>
      <c r="P13716" s="29"/>
      <c r="R13716"/>
    </row>
    <row r="13717" spans="15:18" x14ac:dyDescent="0.25">
      <c r="O13717"/>
      <c r="P13717" s="29"/>
      <c r="R13717"/>
    </row>
    <row r="13718" spans="15:18" x14ac:dyDescent="0.25">
      <c r="O13718"/>
      <c r="P13718" s="29"/>
      <c r="R13718"/>
    </row>
    <row r="13719" spans="15:18" x14ac:dyDescent="0.25">
      <c r="O13719"/>
      <c r="P13719" s="29"/>
      <c r="R13719"/>
    </row>
    <row r="13720" spans="15:18" x14ac:dyDescent="0.25">
      <c r="O13720"/>
      <c r="P13720" s="29"/>
      <c r="R13720"/>
    </row>
    <row r="13721" spans="15:18" x14ac:dyDescent="0.25">
      <c r="O13721"/>
      <c r="P13721" s="29"/>
      <c r="R13721"/>
    </row>
    <row r="13722" spans="15:18" x14ac:dyDescent="0.25">
      <c r="O13722"/>
      <c r="P13722" s="29"/>
      <c r="R13722"/>
    </row>
    <row r="13723" spans="15:18" x14ac:dyDescent="0.25">
      <c r="O13723"/>
      <c r="P13723" s="29"/>
      <c r="R13723"/>
    </row>
    <row r="13724" spans="15:18" x14ac:dyDescent="0.25">
      <c r="O13724"/>
      <c r="P13724" s="29"/>
      <c r="R13724"/>
    </row>
    <row r="13725" spans="15:18" x14ac:dyDescent="0.25">
      <c r="O13725"/>
      <c r="P13725" s="29"/>
      <c r="R13725"/>
    </row>
    <row r="13726" spans="15:18" x14ac:dyDescent="0.25">
      <c r="O13726"/>
      <c r="P13726" s="29"/>
      <c r="R13726"/>
    </row>
    <row r="13727" spans="15:18" x14ac:dyDescent="0.25">
      <c r="O13727"/>
      <c r="P13727" s="29"/>
      <c r="R13727"/>
    </row>
    <row r="13728" spans="15:18" x14ac:dyDescent="0.25">
      <c r="O13728"/>
      <c r="P13728" s="29"/>
      <c r="R13728"/>
    </row>
    <row r="13729" spans="15:18" x14ac:dyDescent="0.25">
      <c r="O13729"/>
      <c r="P13729" s="29"/>
      <c r="R13729"/>
    </row>
    <row r="13730" spans="15:18" x14ac:dyDescent="0.25">
      <c r="O13730"/>
      <c r="P13730" s="29"/>
      <c r="R13730"/>
    </row>
    <row r="13731" spans="15:18" x14ac:dyDescent="0.25">
      <c r="O13731"/>
      <c r="P13731" s="29"/>
      <c r="R13731"/>
    </row>
    <row r="13732" spans="15:18" x14ac:dyDescent="0.25">
      <c r="O13732"/>
      <c r="P13732" s="29"/>
      <c r="R13732"/>
    </row>
    <row r="13733" spans="15:18" x14ac:dyDescent="0.25">
      <c r="O13733"/>
      <c r="P13733" s="29"/>
      <c r="R13733"/>
    </row>
    <row r="13734" spans="15:18" x14ac:dyDescent="0.25">
      <c r="O13734"/>
      <c r="P13734" s="29"/>
      <c r="R13734"/>
    </row>
    <row r="13735" spans="15:18" x14ac:dyDescent="0.25">
      <c r="O13735"/>
      <c r="P13735" s="29"/>
      <c r="R13735"/>
    </row>
    <row r="13736" spans="15:18" x14ac:dyDescent="0.25">
      <c r="O13736"/>
      <c r="P13736" s="29"/>
      <c r="R13736"/>
    </row>
    <row r="13737" spans="15:18" x14ac:dyDescent="0.25">
      <c r="O13737"/>
      <c r="P13737" s="29"/>
      <c r="R13737"/>
    </row>
    <row r="13738" spans="15:18" x14ac:dyDescent="0.25">
      <c r="O13738"/>
      <c r="P13738" s="29"/>
      <c r="R13738"/>
    </row>
    <row r="13739" spans="15:18" x14ac:dyDescent="0.25">
      <c r="O13739"/>
      <c r="P13739" s="29"/>
      <c r="R13739"/>
    </row>
    <row r="13740" spans="15:18" x14ac:dyDescent="0.25">
      <c r="O13740"/>
      <c r="P13740" s="29"/>
      <c r="R13740"/>
    </row>
    <row r="13741" spans="15:18" x14ac:dyDescent="0.25">
      <c r="O13741"/>
      <c r="P13741" s="29"/>
      <c r="R13741"/>
    </row>
    <row r="13742" spans="15:18" x14ac:dyDescent="0.25">
      <c r="O13742"/>
      <c r="P13742" s="29"/>
      <c r="R13742"/>
    </row>
    <row r="13743" spans="15:18" x14ac:dyDescent="0.25">
      <c r="O13743"/>
      <c r="P13743" s="29"/>
      <c r="R13743"/>
    </row>
    <row r="13744" spans="15:18" x14ac:dyDescent="0.25">
      <c r="O13744"/>
      <c r="P13744" s="29"/>
      <c r="R13744"/>
    </row>
    <row r="13745" spans="15:18" x14ac:dyDescent="0.25">
      <c r="O13745"/>
      <c r="P13745" s="29"/>
      <c r="R13745"/>
    </row>
    <row r="13746" spans="15:18" x14ac:dyDescent="0.25">
      <c r="O13746"/>
      <c r="P13746" s="29"/>
      <c r="R13746"/>
    </row>
    <row r="13747" spans="15:18" x14ac:dyDescent="0.25">
      <c r="O13747"/>
      <c r="P13747" s="29"/>
      <c r="R13747"/>
    </row>
    <row r="13748" spans="15:18" x14ac:dyDescent="0.25">
      <c r="O13748"/>
      <c r="P13748" s="29"/>
      <c r="R13748"/>
    </row>
    <row r="13749" spans="15:18" x14ac:dyDescent="0.25">
      <c r="O13749"/>
      <c r="P13749" s="29"/>
      <c r="R13749"/>
    </row>
    <row r="13750" spans="15:18" x14ac:dyDescent="0.25">
      <c r="O13750"/>
      <c r="P13750" s="29"/>
      <c r="R13750"/>
    </row>
    <row r="13751" spans="15:18" x14ac:dyDescent="0.25">
      <c r="O13751"/>
      <c r="P13751" s="29"/>
      <c r="R13751"/>
    </row>
    <row r="13752" spans="15:18" x14ac:dyDescent="0.25">
      <c r="O13752"/>
      <c r="P13752" s="29"/>
      <c r="R13752"/>
    </row>
    <row r="13753" spans="15:18" x14ac:dyDescent="0.25">
      <c r="O13753"/>
      <c r="P13753" s="29"/>
      <c r="R13753"/>
    </row>
    <row r="13754" spans="15:18" x14ac:dyDescent="0.25">
      <c r="O13754"/>
      <c r="P13754" s="29"/>
      <c r="R13754"/>
    </row>
    <row r="13755" spans="15:18" x14ac:dyDescent="0.25">
      <c r="O13755"/>
      <c r="P13755" s="29"/>
      <c r="R13755"/>
    </row>
    <row r="13756" spans="15:18" x14ac:dyDescent="0.25">
      <c r="O13756"/>
      <c r="P13756" s="29"/>
      <c r="R13756"/>
    </row>
    <row r="13757" spans="15:18" x14ac:dyDescent="0.25">
      <c r="O13757"/>
      <c r="P13757" s="29"/>
      <c r="R13757"/>
    </row>
    <row r="13758" spans="15:18" x14ac:dyDescent="0.25">
      <c r="O13758"/>
      <c r="P13758" s="29"/>
      <c r="R13758"/>
    </row>
    <row r="13759" spans="15:18" x14ac:dyDescent="0.25">
      <c r="O13759"/>
      <c r="P13759" s="29"/>
      <c r="R13759"/>
    </row>
    <row r="13760" spans="15:18" x14ac:dyDescent="0.25">
      <c r="O13760"/>
      <c r="P13760" s="29"/>
      <c r="R13760"/>
    </row>
    <row r="13761" spans="15:18" x14ac:dyDescent="0.25">
      <c r="O13761"/>
      <c r="P13761" s="29"/>
      <c r="R13761"/>
    </row>
    <row r="13762" spans="15:18" x14ac:dyDescent="0.25">
      <c r="O13762"/>
      <c r="P13762" s="29"/>
      <c r="R13762"/>
    </row>
    <row r="13763" spans="15:18" x14ac:dyDescent="0.25">
      <c r="O13763"/>
      <c r="P13763" s="29"/>
      <c r="R13763"/>
    </row>
    <row r="13764" spans="15:18" x14ac:dyDescent="0.25">
      <c r="O13764"/>
      <c r="P13764" s="29"/>
      <c r="R13764"/>
    </row>
    <row r="13765" spans="15:18" x14ac:dyDescent="0.25">
      <c r="O13765"/>
      <c r="P13765" s="29"/>
      <c r="R13765"/>
    </row>
    <row r="13766" spans="15:18" x14ac:dyDescent="0.25">
      <c r="O13766"/>
      <c r="P13766" s="29"/>
      <c r="R13766"/>
    </row>
    <row r="13767" spans="15:18" x14ac:dyDescent="0.25">
      <c r="O13767"/>
      <c r="P13767" s="29"/>
      <c r="R13767"/>
    </row>
    <row r="13768" spans="15:18" x14ac:dyDescent="0.25">
      <c r="O13768"/>
      <c r="P13768" s="29"/>
      <c r="R13768"/>
    </row>
    <row r="13769" spans="15:18" x14ac:dyDescent="0.25">
      <c r="O13769"/>
      <c r="P13769" s="29"/>
      <c r="R13769"/>
    </row>
    <row r="13770" spans="15:18" x14ac:dyDescent="0.25">
      <c r="O13770"/>
      <c r="P13770" s="29"/>
      <c r="R13770"/>
    </row>
    <row r="13771" spans="15:18" x14ac:dyDescent="0.25">
      <c r="O13771"/>
      <c r="P13771" s="29"/>
      <c r="R13771"/>
    </row>
    <row r="13772" spans="15:18" x14ac:dyDescent="0.25">
      <c r="O13772"/>
      <c r="P13772" s="29"/>
      <c r="R13772"/>
    </row>
    <row r="13773" spans="15:18" x14ac:dyDescent="0.25">
      <c r="O13773"/>
      <c r="P13773" s="29"/>
      <c r="R13773"/>
    </row>
    <row r="13774" spans="15:18" x14ac:dyDescent="0.25">
      <c r="O13774"/>
      <c r="P13774" s="29"/>
      <c r="R13774"/>
    </row>
    <row r="13775" spans="15:18" x14ac:dyDescent="0.25">
      <c r="O13775"/>
      <c r="P13775" s="29"/>
      <c r="R13775"/>
    </row>
    <row r="13776" spans="15:18" x14ac:dyDescent="0.25">
      <c r="O13776"/>
      <c r="P13776" s="29"/>
      <c r="R13776"/>
    </row>
    <row r="13777" spans="15:18" x14ac:dyDescent="0.25">
      <c r="O13777"/>
      <c r="P13777" s="29"/>
      <c r="R13777"/>
    </row>
    <row r="13778" spans="15:18" x14ac:dyDescent="0.25">
      <c r="O13778"/>
      <c r="P13778" s="29"/>
      <c r="R13778"/>
    </row>
    <row r="13779" spans="15:18" x14ac:dyDescent="0.25">
      <c r="O13779"/>
      <c r="P13779" s="29"/>
      <c r="R13779"/>
    </row>
    <row r="13780" spans="15:18" x14ac:dyDescent="0.25">
      <c r="O13780"/>
      <c r="P13780" s="29"/>
      <c r="R13780"/>
    </row>
    <row r="13781" spans="15:18" x14ac:dyDescent="0.25">
      <c r="O13781"/>
      <c r="P13781" s="29"/>
      <c r="R13781"/>
    </row>
    <row r="13782" spans="15:18" x14ac:dyDescent="0.25">
      <c r="O13782"/>
      <c r="P13782" s="29"/>
      <c r="R13782"/>
    </row>
    <row r="13783" spans="15:18" x14ac:dyDescent="0.25">
      <c r="O13783"/>
      <c r="P13783" s="29"/>
      <c r="R13783"/>
    </row>
    <row r="13784" spans="15:18" x14ac:dyDescent="0.25">
      <c r="O13784"/>
      <c r="P13784" s="29"/>
      <c r="R13784"/>
    </row>
    <row r="13785" spans="15:18" x14ac:dyDescent="0.25">
      <c r="O13785"/>
      <c r="P13785" s="29"/>
      <c r="R13785"/>
    </row>
    <row r="13786" spans="15:18" x14ac:dyDescent="0.25">
      <c r="O13786"/>
      <c r="P13786" s="29"/>
      <c r="R13786"/>
    </row>
    <row r="13787" spans="15:18" x14ac:dyDescent="0.25">
      <c r="O13787"/>
      <c r="P13787" s="29"/>
      <c r="R13787"/>
    </row>
    <row r="13788" spans="15:18" x14ac:dyDescent="0.25">
      <c r="O13788"/>
      <c r="P13788" s="29"/>
      <c r="R13788"/>
    </row>
    <row r="13789" spans="15:18" x14ac:dyDescent="0.25">
      <c r="O13789"/>
      <c r="P13789" s="29"/>
      <c r="R13789"/>
    </row>
    <row r="13790" spans="15:18" x14ac:dyDescent="0.25">
      <c r="O13790"/>
      <c r="P13790" s="29"/>
      <c r="R13790"/>
    </row>
    <row r="13791" spans="15:18" x14ac:dyDescent="0.25">
      <c r="O13791"/>
      <c r="P13791" s="29"/>
      <c r="R13791"/>
    </row>
    <row r="13792" spans="15:18" x14ac:dyDescent="0.25">
      <c r="O13792"/>
      <c r="P13792" s="29"/>
      <c r="R13792"/>
    </row>
    <row r="13793" spans="15:18" x14ac:dyDescent="0.25">
      <c r="O13793"/>
      <c r="P13793" s="29"/>
      <c r="R13793"/>
    </row>
    <row r="13794" spans="15:18" x14ac:dyDescent="0.25">
      <c r="O13794"/>
      <c r="P13794" s="29"/>
      <c r="R13794"/>
    </row>
    <row r="13795" spans="15:18" x14ac:dyDescent="0.25">
      <c r="O13795"/>
      <c r="P13795" s="29"/>
      <c r="R13795"/>
    </row>
    <row r="13796" spans="15:18" x14ac:dyDescent="0.25">
      <c r="O13796"/>
      <c r="P13796" s="29"/>
      <c r="R13796"/>
    </row>
    <row r="13797" spans="15:18" x14ac:dyDescent="0.25">
      <c r="O13797"/>
      <c r="P13797" s="29"/>
      <c r="R13797"/>
    </row>
    <row r="13798" spans="15:18" x14ac:dyDescent="0.25">
      <c r="O13798"/>
      <c r="P13798" s="29"/>
      <c r="R13798"/>
    </row>
    <row r="13799" spans="15:18" x14ac:dyDescent="0.25">
      <c r="O13799"/>
      <c r="P13799" s="29"/>
      <c r="R13799"/>
    </row>
    <row r="13800" spans="15:18" x14ac:dyDescent="0.25">
      <c r="O13800"/>
      <c r="P13800" s="29"/>
      <c r="R13800"/>
    </row>
    <row r="13801" spans="15:18" x14ac:dyDescent="0.25">
      <c r="O13801"/>
      <c r="P13801" s="29"/>
      <c r="R13801"/>
    </row>
    <row r="13802" spans="15:18" x14ac:dyDescent="0.25">
      <c r="O13802"/>
      <c r="P13802" s="29"/>
      <c r="R13802"/>
    </row>
    <row r="13803" spans="15:18" x14ac:dyDescent="0.25">
      <c r="O13803"/>
      <c r="P13803" s="29"/>
      <c r="R13803"/>
    </row>
    <row r="13804" spans="15:18" x14ac:dyDescent="0.25">
      <c r="O13804"/>
      <c r="P13804" s="29"/>
      <c r="R13804"/>
    </row>
    <row r="13805" spans="15:18" x14ac:dyDescent="0.25">
      <c r="O13805"/>
      <c r="P13805" s="29"/>
      <c r="R13805"/>
    </row>
    <row r="13806" spans="15:18" x14ac:dyDescent="0.25">
      <c r="O13806"/>
      <c r="P13806" s="29"/>
      <c r="R13806"/>
    </row>
    <row r="13807" spans="15:18" x14ac:dyDescent="0.25">
      <c r="O13807"/>
      <c r="P13807" s="29"/>
      <c r="R13807"/>
    </row>
    <row r="13808" spans="15:18" x14ac:dyDescent="0.25">
      <c r="O13808"/>
      <c r="P13808" s="29"/>
      <c r="R13808"/>
    </row>
    <row r="13809" spans="15:18" x14ac:dyDescent="0.25">
      <c r="O13809"/>
      <c r="P13809" s="29"/>
      <c r="R13809"/>
    </row>
    <row r="13810" spans="15:18" x14ac:dyDescent="0.25">
      <c r="O13810"/>
      <c r="P13810" s="29"/>
      <c r="R13810"/>
    </row>
    <row r="13811" spans="15:18" x14ac:dyDescent="0.25">
      <c r="O13811"/>
      <c r="P13811" s="29"/>
      <c r="R13811"/>
    </row>
    <row r="13812" spans="15:18" x14ac:dyDescent="0.25">
      <c r="O13812"/>
      <c r="P13812" s="29"/>
      <c r="R13812"/>
    </row>
    <row r="13813" spans="15:18" x14ac:dyDescent="0.25">
      <c r="O13813"/>
      <c r="P13813" s="29"/>
      <c r="R13813"/>
    </row>
    <row r="13814" spans="15:18" x14ac:dyDescent="0.25">
      <c r="O13814"/>
      <c r="P13814" s="29"/>
      <c r="R13814"/>
    </row>
    <row r="13815" spans="15:18" x14ac:dyDescent="0.25">
      <c r="O13815"/>
      <c r="P13815" s="29"/>
      <c r="R13815"/>
    </row>
    <row r="13816" spans="15:18" x14ac:dyDescent="0.25">
      <c r="O13816"/>
      <c r="P13816" s="29"/>
      <c r="R13816"/>
    </row>
    <row r="13817" spans="15:18" x14ac:dyDescent="0.25">
      <c r="O13817"/>
      <c r="P13817" s="29"/>
      <c r="R13817"/>
    </row>
    <row r="13818" spans="15:18" x14ac:dyDescent="0.25">
      <c r="O13818"/>
      <c r="P13818" s="29"/>
      <c r="R13818"/>
    </row>
    <row r="13819" spans="15:18" x14ac:dyDescent="0.25">
      <c r="O13819"/>
      <c r="P13819" s="29"/>
      <c r="R13819"/>
    </row>
    <row r="13820" spans="15:18" x14ac:dyDescent="0.25">
      <c r="O13820"/>
      <c r="P13820" s="29"/>
      <c r="R13820"/>
    </row>
    <row r="13821" spans="15:18" x14ac:dyDescent="0.25">
      <c r="O13821"/>
      <c r="P13821" s="29"/>
      <c r="R13821"/>
    </row>
    <row r="13822" spans="15:18" x14ac:dyDescent="0.25">
      <c r="O13822"/>
      <c r="P13822" s="29"/>
      <c r="R13822"/>
    </row>
    <row r="13823" spans="15:18" x14ac:dyDescent="0.25">
      <c r="O13823"/>
      <c r="P13823" s="29"/>
      <c r="R13823"/>
    </row>
    <row r="13824" spans="15:18" x14ac:dyDescent="0.25">
      <c r="O13824"/>
      <c r="P13824" s="29"/>
      <c r="R13824"/>
    </row>
    <row r="13825" spans="15:18" x14ac:dyDescent="0.25">
      <c r="O13825"/>
      <c r="P13825" s="29"/>
      <c r="R13825"/>
    </row>
    <row r="13826" spans="15:18" x14ac:dyDescent="0.25">
      <c r="O13826"/>
      <c r="P13826" s="29"/>
      <c r="R13826"/>
    </row>
    <row r="13827" spans="15:18" x14ac:dyDescent="0.25">
      <c r="O13827"/>
      <c r="P13827" s="29"/>
      <c r="R13827"/>
    </row>
    <row r="13828" spans="15:18" x14ac:dyDescent="0.25">
      <c r="O13828"/>
      <c r="P13828" s="29"/>
      <c r="R13828"/>
    </row>
    <row r="13829" spans="15:18" x14ac:dyDescent="0.25">
      <c r="O13829"/>
      <c r="P13829" s="29"/>
      <c r="R13829"/>
    </row>
    <row r="13830" spans="15:18" x14ac:dyDescent="0.25">
      <c r="O13830"/>
      <c r="P13830" s="29"/>
      <c r="R13830"/>
    </row>
    <row r="13831" spans="15:18" x14ac:dyDescent="0.25">
      <c r="O13831"/>
      <c r="P13831" s="29"/>
      <c r="R13831"/>
    </row>
    <row r="13832" spans="15:18" x14ac:dyDescent="0.25">
      <c r="O13832"/>
      <c r="P13832" s="29"/>
      <c r="R13832"/>
    </row>
    <row r="13833" spans="15:18" x14ac:dyDescent="0.25">
      <c r="O13833"/>
      <c r="P13833" s="29"/>
      <c r="R13833"/>
    </row>
    <row r="13834" spans="15:18" x14ac:dyDescent="0.25">
      <c r="O13834"/>
      <c r="P13834" s="29"/>
      <c r="R13834"/>
    </row>
    <row r="13835" spans="15:18" x14ac:dyDescent="0.25">
      <c r="O13835"/>
      <c r="P13835" s="29"/>
      <c r="R13835"/>
    </row>
    <row r="13836" spans="15:18" x14ac:dyDescent="0.25">
      <c r="O13836"/>
      <c r="P13836" s="29"/>
      <c r="R13836"/>
    </row>
    <row r="13837" spans="15:18" x14ac:dyDescent="0.25">
      <c r="O13837"/>
      <c r="P13837" s="29"/>
      <c r="R13837"/>
    </row>
    <row r="13838" spans="15:18" x14ac:dyDescent="0.25">
      <c r="O13838"/>
      <c r="P13838" s="29"/>
      <c r="R13838"/>
    </row>
    <row r="13839" spans="15:18" x14ac:dyDescent="0.25">
      <c r="O13839"/>
      <c r="P13839" s="29"/>
      <c r="R13839"/>
    </row>
    <row r="13840" spans="15:18" x14ac:dyDescent="0.25">
      <c r="O13840"/>
      <c r="P13840" s="29"/>
      <c r="R13840"/>
    </row>
    <row r="13841" spans="15:18" x14ac:dyDescent="0.25">
      <c r="O13841"/>
      <c r="P13841" s="29"/>
      <c r="R13841"/>
    </row>
    <row r="13842" spans="15:18" x14ac:dyDescent="0.25">
      <c r="O13842"/>
      <c r="P13842" s="29"/>
      <c r="R13842"/>
    </row>
    <row r="13843" spans="15:18" x14ac:dyDescent="0.25">
      <c r="O13843"/>
      <c r="P13843" s="29"/>
      <c r="R13843"/>
    </row>
    <row r="13844" spans="15:18" x14ac:dyDescent="0.25">
      <c r="O13844"/>
      <c r="P13844" s="29"/>
      <c r="R13844"/>
    </row>
    <row r="13845" spans="15:18" x14ac:dyDescent="0.25">
      <c r="O13845"/>
      <c r="P13845" s="29"/>
      <c r="R13845"/>
    </row>
    <row r="13846" spans="15:18" x14ac:dyDescent="0.25">
      <c r="O13846"/>
      <c r="P13846" s="29"/>
      <c r="R13846"/>
    </row>
    <row r="13847" spans="15:18" x14ac:dyDescent="0.25">
      <c r="O13847"/>
      <c r="P13847" s="29"/>
      <c r="R13847"/>
    </row>
    <row r="13848" spans="15:18" x14ac:dyDescent="0.25">
      <c r="O13848"/>
      <c r="P13848" s="29"/>
      <c r="R13848"/>
    </row>
    <row r="13849" spans="15:18" x14ac:dyDescent="0.25">
      <c r="O13849"/>
      <c r="P13849" s="29"/>
      <c r="R13849"/>
    </row>
    <row r="13850" spans="15:18" x14ac:dyDescent="0.25">
      <c r="O13850"/>
      <c r="P13850" s="29"/>
      <c r="R13850"/>
    </row>
    <row r="13851" spans="15:18" x14ac:dyDescent="0.25">
      <c r="O13851"/>
      <c r="P13851" s="29"/>
      <c r="R13851"/>
    </row>
    <row r="13852" spans="15:18" x14ac:dyDescent="0.25">
      <c r="O13852"/>
      <c r="P13852" s="29"/>
      <c r="R13852"/>
    </row>
    <row r="13853" spans="15:18" x14ac:dyDescent="0.25">
      <c r="O13853"/>
      <c r="P13853" s="29"/>
      <c r="R13853"/>
    </row>
    <row r="13854" spans="15:18" x14ac:dyDescent="0.25">
      <c r="O13854"/>
      <c r="P13854" s="29"/>
      <c r="R13854"/>
    </row>
    <row r="13855" spans="15:18" x14ac:dyDescent="0.25">
      <c r="O13855"/>
      <c r="P13855" s="29"/>
      <c r="R13855"/>
    </row>
    <row r="13856" spans="15:18" x14ac:dyDescent="0.25">
      <c r="O13856"/>
      <c r="P13856" s="29"/>
      <c r="R13856"/>
    </row>
    <row r="13857" spans="15:18" x14ac:dyDescent="0.25">
      <c r="O13857"/>
      <c r="P13857" s="29"/>
      <c r="R13857"/>
    </row>
    <row r="13858" spans="15:18" x14ac:dyDescent="0.25">
      <c r="O13858"/>
      <c r="P13858" s="29"/>
      <c r="R13858"/>
    </row>
    <row r="13859" spans="15:18" x14ac:dyDescent="0.25">
      <c r="O13859"/>
      <c r="P13859" s="29"/>
      <c r="R13859"/>
    </row>
    <row r="13860" spans="15:18" x14ac:dyDescent="0.25">
      <c r="O13860"/>
      <c r="P13860" s="29"/>
      <c r="R13860"/>
    </row>
    <row r="13861" spans="15:18" x14ac:dyDescent="0.25">
      <c r="O13861"/>
      <c r="P13861" s="29"/>
      <c r="R13861"/>
    </row>
    <row r="13862" spans="15:18" x14ac:dyDescent="0.25">
      <c r="O13862"/>
      <c r="P13862" s="29"/>
      <c r="R13862"/>
    </row>
    <row r="13863" spans="15:18" x14ac:dyDescent="0.25">
      <c r="O13863"/>
      <c r="P13863" s="29"/>
      <c r="R13863"/>
    </row>
    <row r="13864" spans="15:18" x14ac:dyDescent="0.25">
      <c r="O13864"/>
      <c r="P13864" s="29"/>
      <c r="R13864"/>
    </row>
    <row r="13865" spans="15:18" x14ac:dyDescent="0.25">
      <c r="O13865"/>
      <c r="P13865" s="29"/>
      <c r="R13865"/>
    </row>
    <row r="13866" spans="15:18" x14ac:dyDescent="0.25">
      <c r="O13866"/>
      <c r="P13866" s="29"/>
      <c r="R13866"/>
    </row>
    <row r="13867" spans="15:18" x14ac:dyDescent="0.25">
      <c r="O13867"/>
      <c r="P13867" s="29"/>
      <c r="R13867"/>
    </row>
    <row r="13868" spans="15:18" x14ac:dyDescent="0.25">
      <c r="O13868"/>
      <c r="P13868" s="29"/>
      <c r="R13868"/>
    </row>
    <row r="13869" spans="15:18" x14ac:dyDescent="0.25">
      <c r="O13869"/>
      <c r="P13869" s="29"/>
      <c r="R13869"/>
    </row>
    <row r="13870" spans="15:18" x14ac:dyDescent="0.25">
      <c r="O13870"/>
      <c r="P13870" s="29"/>
      <c r="R13870"/>
    </row>
    <row r="13871" spans="15:18" x14ac:dyDescent="0.25">
      <c r="O13871"/>
      <c r="P13871" s="29"/>
      <c r="R13871"/>
    </row>
    <row r="13872" spans="15:18" x14ac:dyDescent="0.25">
      <c r="O13872"/>
      <c r="P13872" s="29"/>
      <c r="R13872"/>
    </row>
    <row r="13873" spans="15:18" x14ac:dyDescent="0.25">
      <c r="O13873"/>
      <c r="P13873" s="29"/>
      <c r="R13873"/>
    </row>
    <row r="13874" spans="15:18" x14ac:dyDescent="0.25">
      <c r="O13874"/>
      <c r="P13874" s="29"/>
      <c r="R13874"/>
    </row>
    <row r="13875" spans="15:18" x14ac:dyDescent="0.25">
      <c r="O13875"/>
      <c r="P13875" s="29"/>
      <c r="R13875"/>
    </row>
    <row r="13876" spans="15:18" x14ac:dyDescent="0.25">
      <c r="O13876"/>
      <c r="P13876" s="29"/>
      <c r="R13876"/>
    </row>
    <row r="13877" spans="15:18" x14ac:dyDescent="0.25">
      <c r="O13877"/>
      <c r="P13877" s="29"/>
      <c r="R13877"/>
    </row>
    <row r="13878" spans="15:18" x14ac:dyDescent="0.25">
      <c r="O13878"/>
      <c r="P13878" s="29"/>
      <c r="R13878"/>
    </row>
    <row r="13879" spans="15:18" x14ac:dyDescent="0.25">
      <c r="O13879"/>
      <c r="P13879" s="29"/>
      <c r="R13879"/>
    </row>
    <row r="13880" spans="15:18" x14ac:dyDescent="0.25">
      <c r="O13880"/>
      <c r="P13880" s="29"/>
      <c r="R13880"/>
    </row>
    <row r="13881" spans="15:18" x14ac:dyDescent="0.25">
      <c r="O13881"/>
      <c r="P13881" s="29"/>
      <c r="R13881"/>
    </row>
    <row r="13882" spans="15:18" x14ac:dyDescent="0.25">
      <c r="O13882"/>
      <c r="P13882" s="29"/>
      <c r="R13882"/>
    </row>
    <row r="13883" spans="15:18" x14ac:dyDescent="0.25">
      <c r="O13883"/>
      <c r="P13883" s="29"/>
      <c r="R13883"/>
    </row>
    <row r="13884" spans="15:18" x14ac:dyDescent="0.25">
      <c r="O13884"/>
      <c r="P13884" s="29"/>
      <c r="R13884"/>
    </row>
    <row r="13885" spans="15:18" x14ac:dyDescent="0.25">
      <c r="O13885"/>
      <c r="P13885" s="29"/>
      <c r="R13885"/>
    </row>
    <row r="13886" spans="15:18" x14ac:dyDescent="0.25">
      <c r="O13886"/>
      <c r="P13886" s="29"/>
      <c r="R13886"/>
    </row>
    <row r="13887" spans="15:18" x14ac:dyDescent="0.25">
      <c r="O13887"/>
      <c r="P13887" s="29"/>
      <c r="R13887"/>
    </row>
    <row r="13888" spans="15:18" x14ac:dyDescent="0.25">
      <c r="O13888"/>
      <c r="P13888" s="29"/>
      <c r="R13888"/>
    </row>
    <row r="13889" spans="15:18" x14ac:dyDescent="0.25">
      <c r="O13889"/>
      <c r="P13889" s="29"/>
      <c r="R13889"/>
    </row>
    <row r="13890" spans="15:18" x14ac:dyDescent="0.25">
      <c r="O13890"/>
      <c r="P13890" s="29"/>
      <c r="R13890"/>
    </row>
    <row r="13891" spans="15:18" x14ac:dyDescent="0.25">
      <c r="O13891"/>
      <c r="P13891" s="29"/>
      <c r="R13891"/>
    </row>
    <row r="13892" spans="15:18" x14ac:dyDescent="0.25">
      <c r="O13892"/>
      <c r="P13892" s="29"/>
      <c r="R13892"/>
    </row>
    <row r="13893" spans="15:18" x14ac:dyDescent="0.25">
      <c r="O13893"/>
      <c r="P13893" s="29"/>
      <c r="R13893"/>
    </row>
    <row r="13894" spans="15:18" x14ac:dyDescent="0.25">
      <c r="O13894"/>
      <c r="P13894" s="29"/>
      <c r="R13894"/>
    </row>
    <row r="13895" spans="15:18" x14ac:dyDescent="0.25">
      <c r="O13895"/>
      <c r="P13895" s="29"/>
      <c r="R13895"/>
    </row>
    <row r="13896" spans="15:18" x14ac:dyDescent="0.25">
      <c r="O13896"/>
      <c r="P13896" s="29"/>
      <c r="R13896"/>
    </row>
    <row r="13897" spans="15:18" x14ac:dyDescent="0.25">
      <c r="O13897"/>
      <c r="P13897" s="29"/>
      <c r="R13897"/>
    </row>
    <row r="13898" spans="15:18" x14ac:dyDescent="0.25">
      <c r="O13898"/>
      <c r="P13898" s="29"/>
      <c r="R13898"/>
    </row>
    <row r="13899" spans="15:18" x14ac:dyDescent="0.25">
      <c r="O13899"/>
      <c r="P13899" s="29"/>
      <c r="R13899"/>
    </row>
    <row r="13900" spans="15:18" x14ac:dyDescent="0.25">
      <c r="O13900"/>
      <c r="P13900" s="29"/>
      <c r="R13900"/>
    </row>
    <row r="13901" spans="15:18" x14ac:dyDescent="0.25">
      <c r="O13901"/>
      <c r="P13901" s="29"/>
      <c r="R13901"/>
    </row>
    <row r="13902" spans="15:18" x14ac:dyDescent="0.25">
      <c r="O13902"/>
      <c r="P13902" s="29"/>
      <c r="R13902"/>
    </row>
    <row r="13903" spans="15:18" x14ac:dyDescent="0.25">
      <c r="O13903"/>
      <c r="P13903" s="29"/>
      <c r="R13903"/>
    </row>
    <row r="13904" spans="15:18" x14ac:dyDescent="0.25">
      <c r="O13904"/>
      <c r="P13904" s="29"/>
      <c r="R13904"/>
    </row>
    <row r="13905" spans="15:18" x14ac:dyDescent="0.25">
      <c r="O13905"/>
      <c r="P13905" s="29"/>
      <c r="R13905"/>
    </row>
    <row r="13906" spans="15:18" x14ac:dyDescent="0.25">
      <c r="O13906"/>
      <c r="P13906" s="29"/>
      <c r="R13906"/>
    </row>
    <row r="13907" spans="15:18" x14ac:dyDescent="0.25">
      <c r="O13907"/>
      <c r="P13907" s="29"/>
      <c r="R13907"/>
    </row>
    <row r="13908" spans="15:18" x14ac:dyDescent="0.25">
      <c r="O13908"/>
      <c r="P13908" s="29"/>
      <c r="R13908"/>
    </row>
    <row r="13909" spans="15:18" x14ac:dyDescent="0.25">
      <c r="O13909"/>
      <c r="P13909" s="29"/>
      <c r="R13909"/>
    </row>
    <row r="13910" spans="15:18" x14ac:dyDescent="0.25">
      <c r="O13910"/>
      <c r="P13910" s="29"/>
      <c r="R13910"/>
    </row>
    <row r="13911" spans="15:18" x14ac:dyDescent="0.25">
      <c r="O13911"/>
      <c r="P13911" s="29"/>
      <c r="R13911"/>
    </row>
    <row r="13912" spans="15:18" x14ac:dyDescent="0.25">
      <c r="O13912"/>
      <c r="P13912" s="29"/>
      <c r="R13912"/>
    </row>
    <row r="13913" spans="15:18" x14ac:dyDescent="0.25">
      <c r="O13913"/>
      <c r="P13913" s="29"/>
      <c r="R13913"/>
    </row>
    <row r="13914" spans="15:18" x14ac:dyDescent="0.25">
      <c r="O13914"/>
      <c r="P13914" s="29"/>
      <c r="R13914"/>
    </row>
    <row r="13915" spans="15:18" x14ac:dyDescent="0.25">
      <c r="O13915"/>
      <c r="P13915" s="29"/>
      <c r="R13915"/>
    </row>
    <row r="13916" spans="15:18" x14ac:dyDescent="0.25">
      <c r="O13916"/>
      <c r="P13916" s="29"/>
      <c r="R13916"/>
    </row>
    <row r="13917" spans="15:18" x14ac:dyDescent="0.25">
      <c r="O13917"/>
      <c r="P13917" s="29"/>
      <c r="R13917"/>
    </row>
    <row r="13918" spans="15:18" x14ac:dyDescent="0.25">
      <c r="O13918"/>
      <c r="P13918" s="29"/>
      <c r="R13918"/>
    </row>
    <row r="13919" spans="15:18" x14ac:dyDescent="0.25">
      <c r="O13919"/>
      <c r="P13919" s="29"/>
      <c r="R13919"/>
    </row>
    <row r="13920" spans="15:18" x14ac:dyDescent="0.25">
      <c r="O13920"/>
      <c r="P13920" s="29"/>
      <c r="R13920"/>
    </row>
    <row r="13921" spans="15:18" x14ac:dyDescent="0.25">
      <c r="O13921"/>
      <c r="P13921" s="29"/>
      <c r="R13921"/>
    </row>
    <row r="13922" spans="15:18" x14ac:dyDescent="0.25">
      <c r="O13922"/>
      <c r="P13922" s="29"/>
      <c r="R13922"/>
    </row>
    <row r="13923" spans="15:18" x14ac:dyDescent="0.25">
      <c r="O13923"/>
      <c r="P13923" s="29"/>
      <c r="R13923"/>
    </row>
    <row r="13924" spans="15:18" x14ac:dyDescent="0.25">
      <c r="O13924"/>
      <c r="P13924" s="29"/>
      <c r="R13924"/>
    </row>
    <row r="13925" spans="15:18" x14ac:dyDescent="0.25">
      <c r="O13925"/>
      <c r="P13925" s="29"/>
      <c r="R13925"/>
    </row>
    <row r="13926" spans="15:18" x14ac:dyDescent="0.25">
      <c r="O13926"/>
      <c r="P13926" s="29"/>
      <c r="R13926"/>
    </row>
    <row r="13927" spans="15:18" x14ac:dyDescent="0.25">
      <c r="O13927"/>
      <c r="P13927" s="29"/>
      <c r="R13927"/>
    </row>
    <row r="13928" spans="15:18" x14ac:dyDescent="0.25">
      <c r="O13928"/>
      <c r="P13928" s="29"/>
      <c r="R13928"/>
    </row>
    <row r="13929" spans="15:18" x14ac:dyDescent="0.25">
      <c r="O13929"/>
      <c r="P13929" s="29"/>
      <c r="R13929"/>
    </row>
    <row r="13930" spans="15:18" x14ac:dyDescent="0.25">
      <c r="O13930"/>
      <c r="P13930" s="29"/>
      <c r="R13930"/>
    </row>
    <row r="13931" spans="15:18" x14ac:dyDescent="0.25">
      <c r="O13931"/>
      <c r="P13931" s="29"/>
      <c r="R13931"/>
    </row>
    <row r="13932" spans="15:18" x14ac:dyDescent="0.25">
      <c r="O13932"/>
      <c r="P13932" s="29"/>
      <c r="R13932"/>
    </row>
    <row r="13933" spans="15:18" x14ac:dyDescent="0.25">
      <c r="O13933"/>
      <c r="P13933" s="29"/>
      <c r="R13933"/>
    </row>
    <row r="13934" spans="15:18" x14ac:dyDescent="0.25">
      <c r="O13934"/>
      <c r="P13934" s="29"/>
      <c r="R13934"/>
    </row>
    <row r="13935" spans="15:18" x14ac:dyDescent="0.25">
      <c r="O13935"/>
      <c r="P13935" s="29"/>
      <c r="R13935"/>
    </row>
    <row r="13936" spans="15:18" x14ac:dyDescent="0.25">
      <c r="O13936"/>
      <c r="P13936" s="29"/>
      <c r="R13936"/>
    </row>
    <row r="13937" spans="15:18" x14ac:dyDescent="0.25">
      <c r="O13937"/>
      <c r="P13937" s="29"/>
      <c r="R13937"/>
    </row>
    <row r="13938" spans="15:18" x14ac:dyDescent="0.25">
      <c r="O13938"/>
      <c r="P13938" s="29"/>
      <c r="R13938"/>
    </row>
    <row r="13939" spans="15:18" x14ac:dyDescent="0.25">
      <c r="O13939"/>
      <c r="P13939" s="29"/>
      <c r="R13939"/>
    </row>
    <row r="13940" spans="15:18" x14ac:dyDescent="0.25">
      <c r="O13940"/>
      <c r="P13940" s="29"/>
      <c r="R13940"/>
    </row>
    <row r="13941" spans="15:18" x14ac:dyDescent="0.25">
      <c r="O13941"/>
      <c r="P13941" s="29"/>
      <c r="R13941"/>
    </row>
    <row r="13942" spans="15:18" x14ac:dyDescent="0.25">
      <c r="O13942"/>
      <c r="P13942" s="29"/>
      <c r="R13942"/>
    </row>
    <row r="13943" spans="15:18" x14ac:dyDescent="0.25">
      <c r="O13943"/>
      <c r="P13943" s="29"/>
      <c r="R13943"/>
    </row>
    <row r="13944" spans="15:18" x14ac:dyDescent="0.25">
      <c r="O13944"/>
      <c r="P13944" s="29"/>
      <c r="R13944"/>
    </row>
    <row r="13945" spans="15:18" x14ac:dyDescent="0.25">
      <c r="O13945"/>
      <c r="P13945" s="29"/>
      <c r="R13945"/>
    </row>
    <row r="13946" spans="15:18" x14ac:dyDescent="0.25">
      <c r="O13946"/>
      <c r="P13946" s="29"/>
      <c r="R13946"/>
    </row>
    <row r="13947" spans="15:18" x14ac:dyDescent="0.25">
      <c r="O13947"/>
      <c r="P13947" s="29"/>
      <c r="R13947"/>
    </row>
    <row r="13948" spans="15:18" x14ac:dyDescent="0.25">
      <c r="O13948"/>
      <c r="P13948" s="29"/>
      <c r="R13948"/>
    </row>
    <row r="13949" spans="15:18" x14ac:dyDescent="0.25">
      <c r="O13949"/>
      <c r="P13949" s="29"/>
      <c r="R13949"/>
    </row>
    <row r="13950" spans="15:18" x14ac:dyDescent="0.25">
      <c r="O13950"/>
      <c r="P13950" s="29"/>
      <c r="R13950"/>
    </row>
    <row r="13951" spans="15:18" x14ac:dyDescent="0.25">
      <c r="O13951"/>
      <c r="P13951" s="29"/>
      <c r="R13951"/>
    </row>
    <row r="13952" spans="15:18" x14ac:dyDescent="0.25">
      <c r="O13952"/>
      <c r="P13952" s="29"/>
      <c r="R13952"/>
    </row>
    <row r="13953" spans="15:18" x14ac:dyDescent="0.25">
      <c r="O13953"/>
      <c r="P13953" s="29"/>
      <c r="R13953"/>
    </row>
    <row r="13954" spans="15:18" x14ac:dyDescent="0.25">
      <c r="O13954"/>
      <c r="P13954" s="29"/>
      <c r="R13954"/>
    </row>
    <row r="13955" spans="15:18" x14ac:dyDescent="0.25">
      <c r="O13955"/>
      <c r="P13955" s="29"/>
      <c r="R13955"/>
    </row>
    <row r="13956" spans="15:18" x14ac:dyDescent="0.25">
      <c r="O13956"/>
      <c r="P13956" s="29"/>
      <c r="R13956"/>
    </row>
    <row r="13957" spans="15:18" x14ac:dyDescent="0.25">
      <c r="O13957"/>
      <c r="P13957" s="29"/>
      <c r="R13957"/>
    </row>
    <row r="13958" spans="15:18" x14ac:dyDescent="0.25">
      <c r="O13958"/>
      <c r="P13958" s="29"/>
      <c r="R13958"/>
    </row>
    <row r="13959" spans="15:18" x14ac:dyDescent="0.25">
      <c r="O13959"/>
      <c r="P13959" s="29"/>
      <c r="R13959"/>
    </row>
    <row r="13960" spans="15:18" x14ac:dyDescent="0.25">
      <c r="O13960"/>
      <c r="P13960" s="29"/>
      <c r="R13960"/>
    </row>
    <row r="13961" spans="15:18" x14ac:dyDescent="0.25">
      <c r="O13961"/>
      <c r="P13961" s="29"/>
      <c r="R13961"/>
    </row>
    <row r="13962" spans="15:18" x14ac:dyDescent="0.25">
      <c r="O13962"/>
      <c r="P13962" s="29"/>
      <c r="R13962"/>
    </row>
    <row r="13963" spans="15:18" x14ac:dyDescent="0.25">
      <c r="O13963"/>
      <c r="P13963" s="29"/>
      <c r="R13963"/>
    </row>
    <row r="13964" spans="15:18" x14ac:dyDescent="0.25">
      <c r="O13964"/>
      <c r="P13964" s="29"/>
      <c r="R13964"/>
    </row>
    <row r="13965" spans="15:18" x14ac:dyDescent="0.25">
      <c r="O13965"/>
      <c r="P13965" s="29"/>
      <c r="R13965"/>
    </row>
    <row r="13966" spans="15:18" x14ac:dyDescent="0.25">
      <c r="O13966"/>
      <c r="P13966" s="29"/>
      <c r="R13966"/>
    </row>
    <row r="13967" spans="15:18" x14ac:dyDescent="0.25">
      <c r="O13967"/>
      <c r="P13967" s="29"/>
      <c r="R13967"/>
    </row>
    <row r="13968" spans="15:18" x14ac:dyDescent="0.25">
      <c r="O13968"/>
      <c r="P13968" s="29"/>
      <c r="R13968"/>
    </row>
    <row r="13969" spans="15:18" x14ac:dyDescent="0.25">
      <c r="O13969"/>
      <c r="P13969" s="29"/>
      <c r="R13969"/>
    </row>
    <row r="13970" spans="15:18" x14ac:dyDescent="0.25">
      <c r="O13970"/>
      <c r="P13970" s="29"/>
      <c r="R13970"/>
    </row>
    <row r="13971" spans="15:18" x14ac:dyDescent="0.25">
      <c r="O13971"/>
      <c r="P13971" s="29"/>
      <c r="R13971"/>
    </row>
    <row r="13972" spans="15:18" x14ac:dyDescent="0.25">
      <c r="O13972"/>
      <c r="P13972" s="29"/>
      <c r="R13972"/>
    </row>
    <row r="13973" spans="15:18" x14ac:dyDescent="0.25">
      <c r="O13973"/>
      <c r="P13973" s="29"/>
      <c r="R13973"/>
    </row>
    <row r="13974" spans="15:18" x14ac:dyDescent="0.25">
      <c r="O13974"/>
      <c r="P13974" s="29"/>
      <c r="R13974"/>
    </row>
    <row r="13975" spans="15:18" x14ac:dyDescent="0.25">
      <c r="O13975"/>
      <c r="P13975" s="29"/>
      <c r="R13975"/>
    </row>
    <row r="13976" spans="15:18" x14ac:dyDescent="0.25">
      <c r="O13976"/>
      <c r="P13976" s="29"/>
      <c r="R13976"/>
    </row>
    <row r="13977" spans="15:18" x14ac:dyDescent="0.25">
      <c r="O13977"/>
      <c r="P13977" s="29"/>
      <c r="R13977"/>
    </row>
    <row r="13978" spans="15:18" x14ac:dyDescent="0.25">
      <c r="O13978"/>
      <c r="P13978" s="29"/>
      <c r="R13978"/>
    </row>
    <row r="13979" spans="15:18" x14ac:dyDescent="0.25">
      <c r="O13979"/>
      <c r="P13979" s="29"/>
      <c r="R13979"/>
    </row>
    <row r="13980" spans="15:18" x14ac:dyDescent="0.25">
      <c r="O13980"/>
      <c r="P13980" s="29"/>
      <c r="R13980"/>
    </row>
    <row r="13981" spans="15:18" x14ac:dyDescent="0.25">
      <c r="O13981"/>
      <c r="P13981" s="29"/>
      <c r="R13981"/>
    </row>
    <row r="13982" spans="15:18" x14ac:dyDescent="0.25">
      <c r="O13982"/>
      <c r="P13982" s="29"/>
      <c r="R13982"/>
    </row>
    <row r="13983" spans="15:18" x14ac:dyDescent="0.25">
      <c r="O13983"/>
      <c r="P13983" s="29"/>
      <c r="R13983"/>
    </row>
    <row r="13984" spans="15:18" x14ac:dyDescent="0.25">
      <c r="O13984"/>
      <c r="P13984" s="29"/>
      <c r="R13984"/>
    </row>
    <row r="13985" spans="15:18" x14ac:dyDescent="0.25">
      <c r="O13985"/>
      <c r="P13985" s="29"/>
      <c r="R13985"/>
    </row>
    <row r="13986" spans="15:18" x14ac:dyDescent="0.25">
      <c r="O13986"/>
      <c r="P13986" s="29"/>
      <c r="R13986"/>
    </row>
    <row r="13987" spans="15:18" x14ac:dyDescent="0.25">
      <c r="O13987"/>
      <c r="P13987" s="29"/>
      <c r="R13987"/>
    </row>
    <row r="13988" spans="15:18" x14ac:dyDescent="0.25">
      <c r="O13988"/>
      <c r="P13988" s="29"/>
      <c r="R13988"/>
    </row>
    <row r="13989" spans="15:18" x14ac:dyDescent="0.25">
      <c r="O13989"/>
      <c r="P13989" s="29"/>
      <c r="R13989"/>
    </row>
    <row r="13990" spans="15:18" x14ac:dyDescent="0.25">
      <c r="O13990"/>
      <c r="P13990" s="29"/>
      <c r="R13990"/>
    </row>
    <row r="13991" spans="15:18" x14ac:dyDescent="0.25">
      <c r="O13991"/>
      <c r="P13991" s="29"/>
      <c r="R13991"/>
    </row>
    <row r="13992" spans="15:18" x14ac:dyDescent="0.25">
      <c r="O13992"/>
      <c r="P13992" s="29"/>
      <c r="R13992"/>
    </row>
    <row r="13993" spans="15:18" x14ac:dyDescent="0.25">
      <c r="O13993"/>
      <c r="P13993" s="29"/>
      <c r="R13993"/>
    </row>
    <row r="13994" spans="15:18" x14ac:dyDescent="0.25">
      <c r="O13994"/>
      <c r="P13994" s="29"/>
      <c r="R13994"/>
    </row>
    <row r="13995" spans="15:18" x14ac:dyDescent="0.25">
      <c r="O13995"/>
      <c r="P13995" s="29"/>
      <c r="R13995"/>
    </row>
    <row r="13996" spans="15:18" x14ac:dyDescent="0.25">
      <c r="O13996"/>
      <c r="P13996" s="29"/>
      <c r="R13996"/>
    </row>
    <row r="13997" spans="15:18" x14ac:dyDescent="0.25">
      <c r="O13997"/>
      <c r="P13997" s="29"/>
      <c r="R13997"/>
    </row>
    <row r="13998" spans="15:18" x14ac:dyDescent="0.25">
      <c r="O13998"/>
      <c r="P13998" s="29"/>
      <c r="R13998"/>
    </row>
    <row r="13999" spans="15:18" x14ac:dyDescent="0.25">
      <c r="O13999"/>
      <c r="P13999" s="29"/>
      <c r="R13999"/>
    </row>
    <row r="14000" spans="15:18" x14ac:dyDescent="0.25">
      <c r="O14000"/>
      <c r="P14000" s="29"/>
      <c r="R14000"/>
    </row>
    <row r="14001" spans="15:18" x14ac:dyDescent="0.25">
      <c r="O14001"/>
      <c r="P14001" s="29"/>
      <c r="R14001"/>
    </row>
    <row r="14002" spans="15:18" x14ac:dyDescent="0.25">
      <c r="O14002"/>
      <c r="P14002" s="29"/>
      <c r="R14002"/>
    </row>
    <row r="14003" spans="15:18" x14ac:dyDescent="0.25">
      <c r="O14003"/>
      <c r="P14003" s="29"/>
      <c r="R14003"/>
    </row>
    <row r="14004" spans="15:18" x14ac:dyDescent="0.25">
      <c r="O14004"/>
      <c r="P14004" s="29"/>
      <c r="R14004"/>
    </row>
    <row r="14005" spans="15:18" x14ac:dyDescent="0.25">
      <c r="O14005"/>
      <c r="P14005" s="29"/>
      <c r="R14005"/>
    </row>
    <row r="14006" spans="15:18" x14ac:dyDescent="0.25">
      <c r="O14006"/>
      <c r="P14006" s="29"/>
      <c r="R14006"/>
    </row>
    <row r="14007" spans="15:18" x14ac:dyDescent="0.25">
      <c r="O14007"/>
      <c r="P14007" s="29"/>
      <c r="R14007"/>
    </row>
    <row r="14008" spans="15:18" x14ac:dyDescent="0.25">
      <c r="O14008"/>
      <c r="P14008" s="29"/>
      <c r="R14008"/>
    </row>
    <row r="14009" spans="15:18" x14ac:dyDescent="0.25">
      <c r="O14009"/>
      <c r="P14009" s="29"/>
      <c r="R14009"/>
    </row>
    <row r="14010" spans="15:18" x14ac:dyDescent="0.25">
      <c r="O14010"/>
      <c r="P14010" s="29"/>
      <c r="R14010"/>
    </row>
    <row r="14011" spans="15:18" x14ac:dyDescent="0.25">
      <c r="O14011"/>
      <c r="P14011" s="29"/>
      <c r="R14011"/>
    </row>
    <row r="14012" spans="15:18" x14ac:dyDescent="0.25">
      <c r="O14012"/>
      <c r="P14012" s="29"/>
      <c r="R14012"/>
    </row>
    <row r="14013" spans="15:18" x14ac:dyDescent="0.25">
      <c r="O14013"/>
      <c r="P14013" s="29"/>
      <c r="R14013"/>
    </row>
    <row r="14014" spans="15:18" x14ac:dyDescent="0.25">
      <c r="O14014"/>
      <c r="P14014" s="29"/>
      <c r="R14014"/>
    </row>
    <row r="14015" spans="15:18" x14ac:dyDescent="0.25">
      <c r="O14015"/>
      <c r="P14015" s="29"/>
      <c r="R14015"/>
    </row>
    <row r="14016" spans="15:18" x14ac:dyDescent="0.25">
      <c r="O14016"/>
      <c r="P14016" s="29"/>
      <c r="R14016"/>
    </row>
    <row r="14017" spans="15:18" x14ac:dyDescent="0.25">
      <c r="O14017"/>
      <c r="P14017" s="29"/>
      <c r="R14017"/>
    </row>
    <row r="14018" spans="15:18" x14ac:dyDescent="0.25">
      <c r="O14018"/>
      <c r="P14018" s="29"/>
      <c r="R14018"/>
    </row>
    <row r="14019" spans="15:18" x14ac:dyDescent="0.25">
      <c r="O14019"/>
      <c r="P14019" s="29"/>
      <c r="R14019"/>
    </row>
    <row r="14020" spans="15:18" x14ac:dyDescent="0.25">
      <c r="O14020"/>
      <c r="P14020" s="29"/>
      <c r="R14020"/>
    </row>
    <row r="14021" spans="15:18" x14ac:dyDescent="0.25">
      <c r="O14021"/>
      <c r="P14021" s="29"/>
      <c r="R14021"/>
    </row>
    <row r="14022" spans="15:18" x14ac:dyDescent="0.25">
      <c r="O14022"/>
      <c r="P14022" s="29"/>
      <c r="R14022"/>
    </row>
    <row r="14023" spans="15:18" x14ac:dyDescent="0.25">
      <c r="O14023"/>
      <c r="P14023" s="29"/>
      <c r="R14023"/>
    </row>
    <row r="14024" spans="15:18" x14ac:dyDescent="0.25">
      <c r="O14024"/>
      <c r="P14024" s="29"/>
      <c r="R14024"/>
    </row>
    <row r="14025" spans="15:18" x14ac:dyDescent="0.25">
      <c r="O14025"/>
      <c r="P14025" s="29"/>
      <c r="R14025"/>
    </row>
    <row r="14026" spans="15:18" x14ac:dyDescent="0.25">
      <c r="O14026"/>
      <c r="P14026" s="29"/>
      <c r="R14026"/>
    </row>
    <row r="14027" spans="15:18" x14ac:dyDescent="0.25">
      <c r="O14027"/>
      <c r="P14027" s="29"/>
      <c r="R14027"/>
    </row>
    <row r="14028" spans="15:18" x14ac:dyDescent="0.25">
      <c r="O14028"/>
      <c r="P14028" s="29"/>
      <c r="R14028"/>
    </row>
    <row r="14029" spans="15:18" x14ac:dyDescent="0.25">
      <c r="O14029"/>
      <c r="P14029" s="29"/>
      <c r="R14029"/>
    </row>
    <row r="14030" spans="15:18" x14ac:dyDescent="0.25">
      <c r="O14030"/>
      <c r="P14030" s="29"/>
      <c r="R14030"/>
    </row>
    <row r="14031" spans="15:18" x14ac:dyDescent="0.25">
      <c r="O14031"/>
      <c r="P14031" s="29"/>
      <c r="R14031"/>
    </row>
    <row r="14032" spans="15:18" x14ac:dyDescent="0.25">
      <c r="O14032"/>
      <c r="P14032" s="29"/>
      <c r="R14032"/>
    </row>
    <row r="14033" spans="15:18" x14ac:dyDescent="0.25">
      <c r="O14033"/>
      <c r="P14033" s="29"/>
      <c r="R14033"/>
    </row>
    <row r="14034" spans="15:18" x14ac:dyDescent="0.25">
      <c r="O14034"/>
      <c r="P14034" s="29"/>
      <c r="R14034"/>
    </row>
    <row r="14035" spans="15:18" x14ac:dyDescent="0.25">
      <c r="O14035"/>
      <c r="P14035" s="29"/>
      <c r="R14035"/>
    </row>
    <row r="14036" spans="15:18" x14ac:dyDescent="0.25">
      <c r="O14036"/>
      <c r="P14036" s="29"/>
      <c r="R14036"/>
    </row>
    <row r="14037" spans="15:18" x14ac:dyDescent="0.25">
      <c r="O14037"/>
      <c r="P14037" s="29"/>
      <c r="R14037"/>
    </row>
    <row r="14038" spans="15:18" x14ac:dyDescent="0.25">
      <c r="O14038"/>
      <c r="P14038" s="29"/>
      <c r="R14038"/>
    </row>
    <row r="14039" spans="15:18" x14ac:dyDescent="0.25">
      <c r="O14039"/>
      <c r="P14039" s="29"/>
      <c r="R14039"/>
    </row>
    <row r="14040" spans="15:18" x14ac:dyDescent="0.25">
      <c r="O14040"/>
      <c r="P14040" s="29"/>
      <c r="R14040"/>
    </row>
    <row r="14041" spans="15:18" x14ac:dyDescent="0.25">
      <c r="O14041"/>
      <c r="P14041" s="29"/>
      <c r="R14041"/>
    </row>
    <row r="14042" spans="15:18" x14ac:dyDescent="0.25">
      <c r="O14042"/>
      <c r="P14042" s="29"/>
      <c r="R14042"/>
    </row>
    <row r="14043" spans="15:18" x14ac:dyDescent="0.25">
      <c r="O14043"/>
      <c r="P14043" s="29"/>
      <c r="R14043"/>
    </row>
    <row r="14044" spans="15:18" x14ac:dyDescent="0.25">
      <c r="O14044"/>
      <c r="P14044" s="29"/>
      <c r="R14044"/>
    </row>
    <row r="14045" spans="15:18" x14ac:dyDescent="0.25">
      <c r="O14045"/>
      <c r="P14045" s="29"/>
      <c r="R14045"/>
    </row>
    <row r="14046" spans="15:18" x14ac:dyDescent="0.25">
      <c r="O14046"/>
      <c r="P14046" s="29"/>
      <c r="R14046"/>
    </row>
    <row r="14047" spans="15:18" x14ac:dyDescent="0.25">
      <c r="O14047"/>
      <c r="P14047" s="29"/>
      <c r="R14047"/>
    </row>
    <row r="14048" spans="15:18" x14ac:dyDescent="0.25">
      <c r="O14048"/>
      <c r="P14048" s="29"/>
      <c r="R14048"/>
    </row>
    <row r="14049" spans="15:18" x14ac:dyDescent="0.25">
      <c r="O14049"/>
      <c r="P14049" s="29"/>
      <c r="R14049"/>
    </row>
    <row r="14050" spans="15:18" x14ac:dyDescent="0.25">
      <c r="O14050"/>
      <c r="P14050" s="29"/>
      <c r="R14050"/>
    </row>
    <row r="14051" spans="15:18" x14ac:dyDescent="0.25">
      <c r="O14051"/>
      <c r="P14051" s="29"/>
      <c r="R14051"/>
    </row>
    <row r="14052" spans="15:18" x14ac:dyDescent="0.25">
      <c r="O14052"/>
      <c r="P14052" s="29"/>
      <c r="R14052"/>
    </row>
    <row r="14053" spans="15:18" x14ac:dyDescent="0.25">
      <c r="O14053"/>
      <c r="P14053" s="29"/>
      <c r="R14053"/>
    </row>
    <row r="14054" spans="15:18" x14ac:dyDescent="0.25">
      <c r="O14054"/>
      <c r="P14054" s="29"/>
      <c r="R14054"/>
    </row>
    <row r="14055" spans="15:18" x14ac:dyDescent="0.25">
      <c r="O14055"/>
      <c r="P14055" s="29"/>
      <c r="R14055"/>
    </row>
    <row r="14056" spans="15:18" x14ac:dyDescent="0.25">
      <c r="O14056"/>
      <c r="P14056" s="29"/>
      <c r="R14056"/>
    </row>
    <row r="14057" spans="15:18" x14ac:dyDescent="0.25">
      <c r="O14057"/>
      <c r="P14057" s="29"/>
      <c r="R14057"/>
    </row>
    <row r="14058" spans="15:18" x14ac:dyDescent="0.25">
      <c r="O14058"/>
      <c r="P14058" s="29"/>
      <c r="R14058"/>
    </row>
    <row r="14059" spans="15:18" x14ac:dyDescent="0.25">
      <c r="O14059"/>
      <c r="P14059" s="29"/>
      <c r="R14059"/>
    </row>
    <row r="14060" spans="15:18" x14ac:dyDescent="0.25">
      <c r="O14060"/>
      <c r="P14060" s="29"/>
      <c r="R14060"/>
    </row>
    <row r="14061" spans="15:18" x14ac:dyDescent="0.25">
      <c r="O14061"/>
      <c r="P14061" s="29"/>
      <c r="R14061"/>
    </row>
    <row r="14062" spans="15:18" x14ac:dyDescent="0.25">
      <c r="O14062"/>
      <c r="P14062" s="29"/>
      <c r="R14062"/>
    </row>
    <row r="14063" spans="15:18" x14ac:dyDescent="0.25">
      <c r="O14063"/>
      <c r="P14063" s="29"/>
      <c r="R14063"/>
    </row>
    <row r="14064" spans="15:18" x14ac:dyDescent="0.25">
      <c r="O14064"/>
      <c r="P14064" s="29"/>
      <c r="R14064"/>
    </row>
    <row r="14065" spans="15:18" x14ac:dyDescent="0.25">
      <c r="O14065"/>
      <c r="P14065" s="29"/>
      <c r="R14065"/>
    </row>
    <row r="14066" spans="15:18" x14ac:dyDescent="0.25">
      <c r="O14066"/>
      <c r="P14066" s="29"/>
      <c r="R14066"/>
    </row>
    <row r="14067" spans="15:18" x14ac:dyDescent="0.25">
      <c r="O14067"/>
      <c r="P14067" s="29"/>
      <c r="R14067"/>
    </row>
    <row r="14068" spans="15:18" x14ac:dyDescent="0.25">
      <c r="O14068"/>
      <c r="P14068" s="29"/>
      <c r="R14068"/>
    </row>
    <row r="14069" spans="15:18" x14ac:dyDescent="0.25">
      <c r="O14069"/>
      <c r="P14069" s="29"/>
      <c r="R14069"/>
    </row>
    <row r="14070" spans="15:18" x14ac:dyDescent="0.25">
      <c r="O14070"/>
      <c r="P14070" s="29"/>
      <c r="R14070"/>
    </row>
    <row r="14071" spans="15:18" x14ac:dyDescent="0.25">
      <c r="O14071"/>
      <c r="P14071" s="29"/>
      <c r="R14071"/>
    </row>
    <row r="14072" spans="15:18" x14ac:dyDescent="0.25">
      <c r="O14072"/>
      <c r="P14072" s="29"/>
      <c r="R14072"/>
    </row>
    <row r="14073" spans="15:18" x14ac:dyDescent="0.25">
      <c r="O14073"/>
      <c r="P14073" s="29"/>
      <c r="R14073"/>
    </row>
    <row r="14074" spans="15:18" x14ac:dyDescent="0.25">
      <c r="O14074"/>
      <c r="P14074" s="29"/>
      <c r="R14074"/>
    </row>
    <row r="14075" spans="15:18" x14ac:dyDescent="0.25">
      <c r="O14075"/>
      <c r="P14075" s="29"/>
      <c r="R14075"/>
    </row>
    <row r="14076" spans="15:18" x14ac:dyDescent="0.25">
      <c r="O14076"/>
      <c r="P14076" s="29"/>
      <c r="R14076"/>
    </row>
    <row r="14077" spans="15:18" x14ac:dyDescent="0.25">
      <c r="O14077"/>
      <c r="P14077" s="29"/>
      <c r="R14077"/>
    </row>
    <row r="14078" spans="15:18" x14ac:dyDescent="0.25">
      <c r="O14078"/>
      <c r="P14078" s="29"/>
      <c r="R14078"/>
    </row>
    <row r="14079" spans="15:18" x14ac:dyDescent="0.25">
      <c r="O14079"/>
      <c r="P14079" s="29"/>
      <c r="R14079"/>
    </row>
    <row r="14080" spans="15:18" x14ac:dyDescent="0.25">
      <c r="O14080"/>
      <c r="P14080" s="29"/>
      <c r="R14080"/>
    </row>
    <row r="14081" spans="15:18" x14ac:dyDescent="0.25">
      <c r="O14081"/>
      <c r="P14081" s="29"/>
      <c r="R14081"/>
    </row>
    <row r="14082" spans="15:18" x14ac:dyDescent="0.25">
      <c r="O14082"/>
      <c r="P14082" s="29"/>
      <c r="R14082"/>
    </row>
    <row r="14083" spans="15:18" x14ac:dyDescent="0.25">
      <c r="O14083"/>
      <c r="P14083" s="29"/>
      <c r="R14083"/>
    </row>
    <row r="14084" spans="15:18" x14ac:dyDescent="0.25">
      <c r="O14084"/>
      <c r="P14084" s="29"/>
      <c r="R14084"/>
    </row>
    <row r="14085" spans="15:18" x14ac:dyDescent="0.25">
      <c r="O14085"/>
      <c r="P14085" s="29"/>
      <c r="R14085"/>
    </row>
    <row r="14086" spans="15:18" x14ac:dyDescent="0.25">
      <c r="O14086"/>
      <c r="P14086" s="29"/>
      <c r="R14086"/>
    </row>
    <row r="14087" spans="15:18" x14ac:dyDescent="0.25">
      <c r="O14087"/>
      <c r="P14087" s="29"/>
      <c r="R14087"/>
    </row>
    <row r="14088" spans="15:18" x14ac:dyDescent="0.25">
      <c r="O14088"/>
      <c r="P14088" s="29"/>
      <c r="R14088"/>
    </row>
    <row r="14089" spans="15:18" x14ac:dyDescent="0.25">
      <c r="O14089"/>
      <c r="P14089" s="29"/>
      <c r="R14089"/>
    </row>
    <row r="14090" spans="15:18" x14ac:dyDescent="0.25">
      <c r="O14090"/>
      <c r="P14090" s="29"/>
      <c r="R14090"/>
    </row>
    <row r="14091" spans="15:18" x14ac:dyDescent="0.25">
      <c r="O14091"/>
      <c r="P14091" s="29"/>
      <c r="R14091"/>
    </row>
    <row r="14092" spans="15:18" x14ac:dyDescent="0.25">
      <c r="O14092"/>
      <c r="P14092" s="29"/>
      <c r="R14092"/>
    </row>
    <row r="14093" spans="15:18" x14ac:dyDescent="0.25">
      <c r="O14093"/>
      <c r="P14093" s="29"/>
      <c r="R14093"/>
    </row>
    <row r="14094" spans="15:18" x14ac:dyDescent="0.25">
      <c r="O14094"/>
      <c r="P14094" s="29"/>
      <c r="R14094"/>
    </row>
    <row r="14095" spans="15:18" x14ac:dyDescent="0.25">
      <c r="O14095"/>
      <c r="P14095" s="29"/>
      <c r="R14095"/>
    </row>
    <row r="14096" spans="15:18" x14ac:dyDescent="0.25">
      <c r="O14096"/>
      <c r="P14096" s="29"/>
      <c r="R14096"/>
    </row>
    <row r="14097" spans="15:18" x14ac:dyDescent="0.25">
      <c r="O14097"/>
      <c r="P14097" s="29"/>
      <c r="R14097"/>
    </row>
    <row r="14098" spans="15:18" x14ac:dyDescent="0.25">
      <c r="O14098"/>
      <c r="P14098" s="29"/>
      <c r="R14098"/>
    </row>
    <row r="14099" spans="15:18" x14ac:dyDescent="0.25">
      <c r="O14099"/>
      <c r="P14099" s="29"/>
      <c r="R14099"/>
    </row>
    <row r="14100" spans="15:18" x14ac:dyDescent="0.25">
      <c r="O14100"/>
      <c r="P14100" s="29"/>
      <c r="R14100"/>
    </row>
    <row r="14101" spans="15:18" x14ac:dyDescent="0.25">
      <c r="O14101"/>
      <c r="P14101" s="29"/>
      <c r="R14101"/>
    </row>
    <row r="14102" spans="15:18" x14ac:dyDescent="0.25">
      <c r="O14102"/>
      <c r="P14102" s="29"/>
      <c r="R14102"/>
    </row>
    <row r="14103" spans="15:18" x14ac:dyDescent="0.25">
      <c r="O14103"/>
      <c r="P14103" s="29"/>
      <c r="R14103"/>
    </row>
    <row r="14104" spans="15:18" x14ac:dyDescent="0.25">
      <c r="O14104"/>
      <c r="P14104" s="29"/>
      <c r="R14104"/>
    </row>
    <row r="14105" spans="15:18" x14ac:dyDescent="0.25">
      <c r="O14105"/>
      <c r="P14105" s="29"/>
      <c r="R14105"/>
    </row>
    <row r="14106" spans="15:18" x14ac:dyDescent="0.25">
      <c r="O14106"/>
      <c r="P14106" s="29"/>
      <c r="R14106"/>
    </row>
    <row r="14107" spans="15:18" x14ac:dyDescent="0.25">
      <c r="O14107"/>
      <c r="P14107" s="29"/>
      <c r="R14107"/>
    </row>
    <row r="14108" spans="15:18" x14ac:dyDescent="0.25">
      <c r="O14108"/>
      <c r="P14108" s="29"/>
      <c r="R14108"/>
    </row>
    <row r="14109" spans="15:18" x14ac:dyDescent="0.25">
      <c r="O14109"/>
      <c r="P14109" s="29"/>
      <c r="R14109"/>
    </row>
    <row r="14110" spans="15:18" x14ac:dyDescent="0.25">
      <c r="O14110"/>
      <c r="P14110" s="29"/>
      <c r="R14110"/>
    </row>
    <row r="14111" spans="15:18" x14ac:dyDescent="0.25">
      <c r="O14111"/>
      <c r="P14111" s="29"/>
      <c r="R14111"/>
    </row>
    <row r="14112" spans="15:18" x14ac:dyDescent="0.25">
      <c r="O14112"/>
      <c r="P14112" s="29"/>
      <c r="R14112"/>
    </row>
    <row r="14113" spans="15:18" x14ac:dyDescent="0.25">
      <c r="O14113"/>
      <c r="P14113" s="29"/>
      <c r="R14113"/>
    </row>
    <row r="14114" spans="15:18" x14ac:dyDescent="0.25">
      <c r="O14114"/>
      <c r="P14114" s="29"/>
      <c r="R14114"/>
    </row>
    <row r="14115" spans="15:18" x14ac:dyDescent="0.25">
      <c r="O14115"/>
      <c r="P14115" s="29"/>
      <c r="R14115"/>
    </row>
    <row r="14116" spans="15:18" x14ac:dyDescent="0.25">
      <c r="O14116"/>
      <c r="P14116" s="29"/>
      <c r="R14116"/>
    </row>
    <row r="14117" spans="15:18" x14ac:dyDescent="0.25">
      <c r="O14117"/>
      <c r="P14117" s="29"/>
      <c r="R14117"/>
    </row>
    <row r="14118" spans="15:18" x14ac:dyDescent="0.25">
      <c r="O14118"/>
      <c r="P14118" s="29"/>
      <c r="R14118"/>
    </row>
    <row r="14119" spans="15:18" x14ac:dyDescent="0.25">
      <c r="O14119"/>
      <c r="P14119" s="29"/>
      <c r="R14119"/>
    </row>
    <row r="14120" spans="15:18" x14ac:dyDescent="0.25">
      <c r="O14120"/>
      <c r="P14120" s="29"/>
      <c r="R14120"/>
    </row>
    <row r="14121" spans="15:18" x14ac:dyDescent="0.25">
      <c r="O14121"/>
      <c r="P14121" s="29"/>
      <c r="R14121"/>
    </row>
    <row r="14122" spans="15:18" x14ac:dyDescent="0.25">
      <c r="O14122"/>
      <c r="P14122" s="29"/>
      <c r="R14122"/>
    </row>
    <row r="14123" spans="15:18" x14ac:dyDescent="0.25">
      <c r="O14123"/>
      <c r="P14123" s="29"/>
      <c r="R14123"/>
    </row>
    <row r="14124" spans="15:18" x14ac:dyDescent="0.25">
      <c r="O14124"/>
      <c r="P14124" s="29"/>
      <c r="R14124"/>
    </row>
    <row r="14125" spans="15:18" x14ac:dyDescent="0.25">
      <c r="O14125"/>
      <c r="P14125" s="29"/>
      <c r="R14125"/>
    </row>
    <row r="14126" spans="15:18" x14ac:dyDescent="0.25">
      <c r="O14126"/>
      <c r="P14126" s="29"/>
      <c r="R14126"/>
    </row>
    <row r="14127" spans="15:18" x14ac:dyDescent="0.25">
      <c r="O14127"/>
      <c r="P14127" s="29"/>
      <c r="R14127"/>
    </row>
    <row r="14128" spans="15:18" x14ac:dyDescent="0.25">
      <c r="O14128"/>
      <c r="P14128" s="29"/>
      <c r="R14128"/>
    </row>
    <row r="14129" spans="15:18" x14ac:dyDescent="0.25">
      <c r="O14129"/>
      <c r="P14129" s="29"/>
      <c r="R14129"/>
    </row>
    <row r="14130" spans="15:18" x14ac:dyDescent="0.25">
      <c r="O14130"/>
      <c r="P14130" s="29"/>
      <c r="R14130"/>
    </row>
    <row r="14131" spans="15:18" x14ac:dyDescent="0.25">
      <c r="O14131"/>
      <c r="P14131" s="29"/>
      <c r="R14131"/>
    </row>
    <row r="14132" spans="15:18" x14ac:dyDescent="0.25">
      <c r="O14132"/>
      <c r="P14132" s="29"/>
      <c r="R14132"/>
    </row>
    <row r="14133" spans="15:18" x14ac:dyDescent="0.25">
      <c r="O14133"/>
      <c r="P14133" s="29"/>
      <c r="R14133"/>
    </row>
    <row r="14134" spans="15:18" x14ac:dyDescent="0.25">
      <c r="O14134"/>
      <c r="P14134" s="29"/>
      <c r="R14134"/>
    </row>
    <row r="14135" spans="15:18" x14ac:dyDescent="0.25">
      <c r="O14135"/>
      <c r="P14135" s="29"/>
      <c r="R14135"/>
    </row>
    <row r="14136" spans="15:18" x14ac:dyDescent="0.25">
      <c r="O14136"/>
      <c r="P14136" s="29"/>
      <c r="R14136"/>
    </row>
    <row r="14137" spans="15:18" x14ac:dyDescent="0.25">
      <c r="O14137"/>
      <c r="P14137" s="29"/>
      <c r="R14137"/>
    </row>
    <row r="14138" spans="15:18" x14ac:dyDescent="0.25">
      <c r="O14138"/>
      <c r="P14138" s="29"/>
      <c r="R14138"/>
    </row>
    <row r="14139" spans="15:18" x14ac:dyDescent="0.25">
      <c r="O14139"/>
      <c r="P14139" s="29"/>
      <c r="R14139"/>
    </row>
    <row r="14140" spans="15:18" x14ac:dyDescent="0.25">
      <c r="O14140"/>
      <c r="P14140" s="29"/>
      <c r="R14140"/>
    </row>
    <row r="14141" spans="15:18" x14ac:dyDescent="0.25">
      <c r="O14141"/>
      <c r="P14141" s="29"/>
      <c r="R14141"/>
    </row>
    <row r="14142" spans="15:18" x14ac:dyDescent="0.25">
      <c r="O14142"/>
      <c r="P14142" s="29"/>
      <c r="R14142"/>
    </row>
    <row r="14143" spans="15:18" x14ac:dyDescent="0.25">
      <c r="O14143"/>
      <c r="P14143" s="29"/>
      <c r="R14143"/>
    </row>
    <row r="14144" spans="15:18" x14ac:dyDescent="0.25">
      <c r="O14144"/>
      <c r="P14144" s="29"/>
      <c r="R14144"/>
    </row>
    <row r="14145" spans="15:18" x14ac:dyDescent="0.25">
      <c r="O14145"/>
      <c r="P14145" s="29"/>
      <c r="R14145"/>
    </row>
    <row r="14146" spans="15:18" x14ac:dyDescent="0.25">
      <c r="O14146"/>
      <c r="P14146" s="29"/>
      <c r="R14146"/>
    </row>
    <row r="14147" spans="15:18" x14ac:dyDescent="0.25">
      <c r="O14147"/>
      <c r="P14147" s="29"/>
      <c r="R14147"/>
    </row>
    <row r="14148" spans="15:18" x14ac:dyDescent="0.25">
      <c r="O14148"/>
      <c r="P14148" s="29"/>
      <c r="R14148"/>
    </row>
    <row r="14149" spans="15:18" x14ac:dyDescent="0.25">
      <c r="O14149"/>
      <c r="P14149" s="29"/>
      <c r="R14149"/>
    </row>
    <row r="14150" spans="15:18" x14ac:dyDescent="0.25">
      <c r="O14150"/>
      <c r="P14150" s="29"/>
      <c r="R14150"/>
    </row>
    <row r="14151" spans="15:18" x14ac:dyDescent="0.25">
      <c r="O14151"/>
      <c r="P14151" s="29"/>
      <c r="R14151"/>
    </row>
    <row r="14152" spans="15:18" x14ac:dyDescent="0.25">
      <c r="O14152"/>
      <c r="P14152" s="29"/>
      <c r="R14152"/>
    </row>
    <row r="14153" spans="15:18" x14ac:dyDescent="0.25">
      <c r="O14153"/>
      <c r="P14153" s="29"/>
      <c r="R14153"/>
    </row>
    <row r="14154" spans="15:18" x14ac:dyDescent="0.25">
      <c r="O14154"/>
      <c r="P14154" s="29"/>
      <c r="R14154"/>
    </row>
    <row r="14155" spans="15:18" x14ac:dyDescent="0.25">
      <c r="O14155"/>
      <c r="P14155" s="29"/>
      <c r="R14155"/>
    </row>
    <row r="14156" spans="15:18" x14ac:dyDescent="0.25">
      <c r="O14156"/>
      <c r="P14156" s="29"/>
      <c r="R14156"/>
    </row>
    <row r="14157" spans="15:18" x14ac:dyDescent="0.25">
      <c r="O14157"/>
      <c r="P14157" s="29"/>
      <c r="R14157"/>
    </row>
    <row r="14158" spans="15:18" x14ac:dyDescent="0.25">
      <c r="O14158"/>
      <c r="P14158" s="29"/>
      <c r="R14158"/>
    </row>
    <row r="14159" spans="15:18" x14ac:dyDescent="0.25">
      <c r="O14159"/>
      <c r="P14159" s="29"/>
      <c r="R14159"/>
    </row>
    <row r="14160" spans="15:18" x14ac:dyDescent="0.25">
      <c r="O14160"/>
      <c r="P14160" s="29"/>
      <c r="R14160"/>
    </row>
    <row r="14161" spans="15:18" x14ac:dyDescent="0.25">
      <c r="O14161"/>
      <c r="P14161" s="29"/>
      <c r="R14161"/>
    </row>
    <row r="14162" spans="15:18" x14ac:dyDescent="0.25">
      <c r="O14162"/>
      <c r="P14162" s="29"/>
      <c r="R14162"/>
    </row>
    <row r="14163" spans="15:18" x14ac:dyDescent="0.25">
      <c r="O14163"/>
      <c r="P14163" s="29"/>
      <c r="R14163"/>
    </row>
    <row r="14164" spans="15:18" x14ac:dyDescent="0.25">
      <c r="O14164"/>
      <c r="P14164" s="29"/>
      <c r="R14164"/>
    </row>
    <row r="14165" spans="15:18" x14ac:dyDescent="0.25">
      <c r="O14165"/>
      <c r="P14165" s="29"/>
      <c r="R14165"/>
    </row>
    <row r="14166" spans="15:18" x14ac:dyDescent="0.25">
      <c r="O14166"/>
      <c r="P14166" s="29"/>
      <c r="R14166"/>
    </row>
    <row r="14167" spans="15:18" x14ac:dyDescent="0.25">
      <c r="O14167"/>
      <c r="P14167" s="29"/>
      <c r="R14167"/>
    </row>
    <row r="14168" spans="15:18" x14ac:dyDescent="0.25">
      <c r="O14168"/>
      <c r="P14168" s="29"/>
      <c r="R14168"/>
    </row>
    <row r="14169" spans="15:18" x14ac:dyDescent="0.25">
      <c r="O14169"/>
      <c r="P14169" s="29"/>
      <c r="R14169"/>
    </row>
    <row r="14170" spans="15:18" x14ac:dyDescent="0.25">
      <c r="O14170"/>
      <c r="P14170" s="29"/>
      <c r="R14170"/>
    </row>
    <row r="14171" spans="15:18" x14ac:dyDescent="0.25">
      <c r="O14171"/>
      <c r="P14171" s="29"/>
      <c r="R14171"/>
    </row>
    <row r="14172" spans="15:18" x14ac:dyDescent="0.25">
      <c r="O14172"/>
      <c r="P14172" s="29"/>
      <c r="R14172"/>
    </row>
    <row r="14173" spans="15:18" x14ac:dyDescent="0.25">
      <c r="O14173"/>
      <c r="P14173" s="29"/>
      <c r="R14173"/>
    </row>
    <row r="14174" spans="15:18" x14ac:dyDescent="0.25">
      <c r="O14174"/>
      <c r="P14174" s="29"/>
      <c r="R14174"/>
    </row>
    <row r="14175" spans="15:18" x14ac:dyDescent="0.25">
      <c r="O14175"/>
      <c r="P14175" s="29"/>
      <c r="R14175"/>
    </row>
    <row r="14176" spans="15:18" x14ac:dyDescent="0.25">
      <c r="O14176"/>
      <c r="P14176" s="29"/>
      <c r="R14176"/>
    </row>
    <row r="14177" spans="15:18" x14ac:dyDescent="0.25">
      <c r="O14177"/>
      <c r="P14177" s="29"/>
      <c r="R14177"/>
    </row>
    <row r="14178" spans="15:18" x14ac:dyDescent="0.25">
      <c r="O14178"/>
      <c r="P14178" s="29"/>
      <c r="R14178"/>
    </row>
    <row r="14179" spans="15:18" x14ac:dyDescent="0.25">
      <c r="O14179"/>
      <c r="P14179" s="29"/>
      <c r="R14179"/>
    </row>
    <row r="14180" spans="15:18" x14ac:dyDescent="0.25">
      <c r="O14180"/>
      <c r="P14180" s="29"/>
      <c r="R14180"/>
    </row>
    <row r="14181" spans="15:18" x14ac:dyDescent="0.25">
      <c r="O14181"/>
      <c r="P14181" s="29"/>
      <c r="R14181"/>
    </row>
    <row r="14182" spans="15:18" x14ac:dyDescent="0.25">
      <c r="O14182"/>
      <c r="P14182" s="29"/>
      <c r="R14182"/>
    </row>
    <row r="14183" spans="15:18" x14ac:dyDescent="0.25">
      <c r="O14183"/>
      <c r="P14183" s="29"/>
      <c r="R14183"/>
    </row>
    <row r="14184" spans="15:18" x14ac:dyDescent="0.25">
      <c r="O14184"/>
      <c r="P14184" s="29"/>
      <c r="R14184"/>
    </row>
    <row r="14185" spans="15:18" x14ac:dyDescent="0.25">
      <c r="O14185"/>
      <c r="P14185" s="29"/>
      <c r="R14185"/>
    </row>
    <row r="14186" spans="15:18" x14ac:dyDescent="0.25">
      <c r="O14186"/>
      <c r="P14186" s="29"/>
      <c r="R14186"/>
    </row>
    <row r="14187" spans="15:18" x14ac:dyDescent="0.25">
      <c r="O14187"/>
      <c r="P14187" s="29"/>
      <c r="R14187"/>
    </row>
    <row r="14188" spans="15:18" x14ac:dyDescent="0.25">
      <c r="O14188"/>
      <c r="P14188" s="29"/>
      <c r="R14188"/>
    </row>
    <row r="14189" spans="15:18" x14ac:dyDescent="0.25">
      <c r="O14189"/>
      <c r="P14189" s="29"/>
      <c r="R14189"/>
    </row>
    <row r="14190" spans="15:18" x14ac:dyDescent="0.25">
      <c r="O14190"/>
      <c r="P14190" s="29"/>
      <c r="R14190"/>
    </row>
    <row r="14191" spans="15:18" x14ac:dyDescent="0.25">
      <c r="O14191"/>
      <c r="P14191" s="29"/>
      <c r="R14191"/>
    </row>
    <row r="14192" spans="15:18" x14ac:dyDescent="0.25">
      <c r="O14192"/>
      <c r="P14192" s="29"/>
      <c r="R14192"/>
    </row>
    <row r="14193" spans="15:18" x14ac:dyDescent="0.25">
      <c r="O14193"/>
      <c r="P14193" s="29"/>
      <c r="R14193"/>
    </row>
    <row r="14194" spans="15:18" x14ac:dyDescent="0.25">
      <c r="O14194"/>
      <c r="P14194" s="29"/>
      <c r="R14194"/>
    </row>
    <row r="14195" spans="15:18" x14ac:dyDescent="0.25">
      <c r="O14195"/>
      <c r="P14195" s="29"/>
      <c r="R14195"/>
    </row>
    <row r="14196" spans="15:18" x14ac:dyDescent="0.25">
      <c r="O14196"/>
      <c r="P14196" s="29"/>
      <c r="R14196"/>
    </row>
    <row r="14197" spans="15:18" x14ac:dyDescent="0.25">
      <c r="O14197"/>
      <c r="P14197" s="29"/>
      <c r="R14197"/>
    </row>
    <row r="14198" spans="15:18" x14ac:dyDescent="0.25">
      <c r="O14198"/>
      <c r="P14198" s="29"/>
      <c r="R14198"/>
    </row>
    <row r="14199" spans="15:18" x14ac:dyDescent="0.25">
      <c r="O14199"/>
      <c r="P14199" s="29"/>
      <c r="R14199"/>
    </row>
    <row r="14200" spans="15:18" x14ac:dyDescent="0.25">
      <c r="O14200"/>
      <c r="P14200" s="29"/>
      <c r="R14200"/>
    </row>
    <row r="14201" spans="15:18" x14ac:dyDescent="0.25">
      <c r="O14201"/>
      <c r="P14201" s="29"/>
      <c r="R14201"/>
    </row>
    <row r="14202" spans="15:18" x14ac:dyDescent="0.25">
      <c r="O14202"/>
      <c r="P14202" s="29"/>
      <c r="R14202"/>
    </row>
    <row r="14203" spans="15:18" x14ac:dyDescent="0.25">
      <c r="O14203"/>
      <c r="P14203" s="29"/>
      <c r="R14203"/>
    </row>
    <row r="14204" spans="15:18" x14ac:dyDescent="0.25">
      <c r="O14204"/>
      <c r="P14204" s="29"/>
      <c r="R14204"/>
    </row>
    <row r="14205" spans="15:18" x14ac:dyDescent="0.25">
      <c r="O14205"/>
      <c r="P14205" s="29"/>
      <c r="R14205"/>
    </row>
    <row r="14206" spans="15:18" x14ac:dyDescent="0.25">
      <c r="O14206"/>
      <c r="P14206" s="29"/>
      <c r="R14206"/>
    </row>
    <row r="14207" spans="15:18" x14ac:dyDescent="0.25">
      <c r="O14207"/>
      <c r="P14207" s="29"/>
      <c r="R14207"/>
    </row>
    <row r="14208" spans="15:18" x14ac:dyDescent="0.25">
      <c r="O14208"/>
      <c r="P14208" s="29"/>
      <c r="R14208"/>
    </row>
    <row r="14209" spans="15:18" x14ac:dyDescent="0.25">
      <c r="O14209"/>
      <c r="P14209" s="29"/>
      <c r="R14209"/>
    </row>
    <row r="14210" spans="15:18" x14ac:dyDescent="0.25">
      <c r="O14210"/>
      <c r="P14210" s="29"/>
      <c r="R14210"/>
    </row>
    <row r="14211" spans="15:18" x14ac:dyDescent="0.25">
      <c r="O14211"/>
      <c r="P14211" s="29"/>
      <c r="R14211"/>
    </row>
    <row r="14212" spans="15:18" x14ac:dyDescent="0.25">
      <c r="O14212"/>
      <c r="P14212" s="29"/>
      <c r="R14212"/>
    </row>
    <row r="14213" spans="15:18" x14ac:dyDescent="0.25">
      <c r="O14213"/>
      <c r="P14213" s="29"/>
      <c r="R14213"/>
    </row>
    <row r="14214" spans="15:18" x14ac:dyDescent="0.25">
      <c r="O14214"/>
      <c r="P14214" s="29"/>
      <c r="R14214"/>
    </row>
    <row r="14215" spans="15:18" x14ac:dyDescent="0.25">
      <c r="O14215"/>
      <c r="P14215" s="29"/>
      <c r="R14215"/>
    </row>
    <row r="14216" spans="15:18" x14ac:dyDescent="0.25">
      <c r="O14216"/>
      <c r="P14216" s="29"/>
      <c r="R14216"/>
    </row>
    <row r="14217" spans="15:18" x14ac:dyDescent="0.25">
      <c r="O14217"/>
      <c r="P14217" s="29"/>
      <c r="R14217"/>
    </row>
    <row r="14218" spans="15:18" x14ac:dyDescent="0.25">
      <c r="O14218"/>
      <c r="P14218" s="29"/>
      <c r="R14218"/>
    </row>
    <row r="14219" spans="15:18" x14ac:dyDescent="0.25">
      <c r="O14219"/>
      <c r="P14219" s="29"/>
      <c r="R14219"/>
    </row>
    <row r="14220" spans="15:18" x14ac:dyDescent="0.25">
      <c r="O14220"/>
      <c r="P14220" s="29"/>
      <c r="R14220"/>
    </row>
    <row r="14221" spans="15:18" x14ac:dyDescent="0.25">
      <c r="O14221"/>
      <c r="P14221" s="29"/>
      <c r="R14221"/>
    </row>
    <row r="14222" spans="15:18" x14ac:dyDescent="0.25">
      <c r="O14222"/>
      <c r="P14222" s="29"/>
      <c r="R14222"/>
    </row>
    <row r="14223" spans="15:18" x14ac:dyDescent="0.25">
      <c r="O14223"/>
      <c r="P14223" s="29"/>
      <c r="R14223"/>
    </row>
    <row r="14224" spans="15:18" x14ac:dyDescent="0.25">
      <c r="O14224"/>
      <c r="P14224" s="29"/>
      <c r="R14224"/>
    </row>
    <row r="14225" spans="15:18" x14ac:dyDescent="0.25">
      <c r="O14225"/>
      <c r="P14225" s="29"/>
      <c r="R14225"/>
    </row>
    <row r="14226" spans="15:18" x14ac:dyDescent="0.25">
      <c r="O14226"/>
      <c r="P14226" s="29"/>
      <c r="R14226"/>
    </row>
    <row r="14227" spans="15:18" x14ac:dyDescent="0.25">
      <c r="O14227"/>
      <c r="P14227" s="29"/>
      <c r="R14227"/>
    </row>
    <row r="14228" spans="15:18" x14ac:dyDescent="0.25">
      <c r="O14228"/>
      <c r="P14228" s="29"/>
      <c r="R14228"/>
    </row>
    <row r="14229" spans="15:18" x14ac:dyDescent="0.25">
      <c r="O14229"/>
      <c r="P14229" s="29"/>
      <c r="R14229"/>
    </row>
    <row r="14230" spans="15:18" x14ac:dyDescent="0.25">
      <c r="O14230"/>
      <c r="P14230" s="29"/>
      <c r="R14230"/>
    </row>
    <row r="14231" spans="15:18" x14ac:dyDescent="0.25">
      <c r="O14231"/>
      <c r="P14231" s="29"/>
      <c r="R14231"/>
    </row>
    <row r="14232" spans="15:18" x14ac:dyDescent="0.25">
      <c r="O14232"/>
      <c r="P14232" s="29"/>
      <c r="R14232"/>
    </row>
    <row r="14233" spans="15:18" x14ac:dyDescent="0.25">
      <c r="O14233"/>
      <c r="P14233" s="29"/>
      <c r="R14233"/>
    </row>
    <row r="14234" spans="15:18" x14ac:dyDescent="0.25">
      <c r="O14234"/>
      <c r="P14234" s="29"/>
      <c r="R14234"/>
    </row>
    <row r="14235" spans="15:18" x14ac:dyDescent="0.25">
      <c r="O14235"/>
      <c r="P14235" s="29"/>
      <c r="R14235"/>
    </row>
    <row r="14236" spans="15:18" x14ac:dyDescent="0.25">
      <c r="O14236"/>
      <c r="P14236" s="29"/>
      <c r="R14236"/>
    </row>
    <row r="14237" spans="15:18" x14ac:dyDescent="0.25">
      <c r="O14237"/>
      <c r="P14237" s="29"/>
      <c r="R14237"/>
    </row>
    <row r="14238" spans="15:18" x14ac:dyDescent="0.25">
      <c r="O14238"/>
      <c r="P14238" s="29"/>
      <c r="R14238"/>
    </row>
    <row r="14239" spans="15:18" x14ac:dyDescent="0.25">
      <c r="O14239"/>
      <c r="P14239" s="29"/>
      <c r="R14239"/>
    </row>
    <row r="14240" spans="15:18" x14ac:dyDescent="0.25">
      <c r="O14240"/>
      <c r="P14240" s="29"/>
      <c r="R14240"/>
    </row>
    <row r="14241" spans="15:18" x14ac:dyDescent="0.25">
      <c r="O14241"/>
      <c r="P14241" s="29"/>
      <c r="R14241"/>
    </row>
    <row r="14242" spans="15:18" x14ac:dyDescent="0.25">
      <c r="O14242"/>
      <c r="P14242" s="29"/>
      <c r="R14242"/>
    </row>
    <row r="14243" spans="15:18" x14ac:dyDescent="0.25">
      <c r="O14243"/>
      <c r="P14243" s="29"/>
      <c r="R14243"/>
    </row>
    <row r="14244" spans="15:18" x14ac:dyDescent="0.25">
      <c r="O14244"/>
      <c r="P14244" s="29"/>
      <c r="R14244"/>
    </row>
    <row r="14245" spans="15:18" x14ac:dyDescent="0.25">
      <c r="O14245"/>
      <c r="P14245" s="29"/>
      <c r="R14245"/>
    </row>
    <row r="14246" spans="15:18" x14ac:dyDescent="0.25">
      <c r="O14246"/>
      <c r="P14246" s="29"/>
      <c r="R14246"/>
    </row>
    <row r="14247" spans="15:18" x14ac:dyDescent="0.25">
      <c r="O14247"/>
      <c r="P14247" s="29"/>
      <c r="R14247"/>
    </row>
    <row r="14248" spans="15:18" x14ac:dyDescent="0.25">
      <c r="O14248"/>
      <c r="P14248" s="29"/>
      <c r="R14248"/>
    </row>
    <row r="14249" spans="15:18" x14ac:dyDescent="0.25">
      <c r="O14249"/>
      <c r="P14249" s="29"/>
      <c r="R14249"/>
    </row>
    <row r="14250" spans="15:18" x14ac:dyDescent="0.25">
      <c r="O14250"/>
      <c r="P14250" s="29"/>
      <c r="R14250"/>
    </row>
    <row r="14251" spans="15:18" x14ac:dyDescent="0.25">
      <c r="O14251"/>
      <c r="P14251" s="29"/>
      <c r="R14251"/>
    </row>
    <row r="14252" spans="15:18" x14ac:dyDescent="0.25">
      <c r="O14252"/>
      <c r="P14252" s="29"/>
      <c r="R14252"/>
    </row>
    <row r="14253" spans="15:18" x14ac:dyDescent="0.25">
      <c r="O14253"/>
      <c r="P14253" s="29"/>
      <c r="R14253"/>
    </row>
    <row r="14254" spans="15:18" x14ac:dyDescent="0.25">
      <c r="O14254"/>
      <c r="P14254" s="29"/>
      <c r="R14254"/>
    </row>
    <row r="14255" spans="15:18" x14ac:dyDescent="0.25">
      <c r="O14255"/>
      <c r="P14255" s="29"/>
      <c r="R14255"/>
    </row>
    <row r="14256" spans="15:18" x14ac:dyDescent="0.25">
      <c r="O14256"/>
      <c r="P14256" s="29"/>
      <c r="R14256"/>
    </row>
    <row r="14257" spans="15:18" x14ac:dyDescent="0.25">
      <c r="O14257"/>
      <c r="P14257" s="29"/>
      <c r="R14257"/>
    </row>
    <row r="14258" spans="15:18" x14ac:dyDescent="0.25">
      <c r="O14258"/>
      <c r="P14258" s="29"/>
      <c r="R14258"/>
    </row>
    <row r="14259" spans="15:18" x14ac:dyDescent="0.25">
      <c r="O14259"/>
      <c r="P14259" s="29"/>
      <c r="R14259"/>
    </row>
    <row r="14260" spans="15:18" x14ac:dyDescent="0.25">
      <c r="O14260"/>
      <c r="P14260" s="29"/>
      <c r="R14260"/>
    </row>
    <row r="14261" spans="15:18" x14ac:dyDescent="0.25">
      <c r="O14261"/>
      <c r="P14261" s="29"/>
      <c r="R14261"/>
    </row>
    <row r="14262" spans="15:18" x14ac:dyDescent="0.25">
      <c r="O14262"/>
      <c r="P14262" s="29"/>
      <c r="R14262"/>
    </row>
    <row r="14263" spans="15:18" x14ac:dyDescent="0.25">
      <c r="O14263"/>
      <c r="P14263" s="29"/>
      <c r="R14263"/>
    </row>
    <row r="14264" spans="15:18" x14ac:dyDescent="0.25">
      <c r="O14264"/>
      <c r="P14264" s="29"/>
      <c r="R14264"/>
    </row>
    <row r="14265" spans="15:18" x14ac:dyDescent="0.25">
      <c r="O14265"/>
      <c r="P14265" s="29"/>
      <c r="R14265"/>
    </row>
    <row r="14266" spans="15:18" x14ac:dyDescent="0.25">
      <c r="O14266"/>
      <c r="P14266" s="29"/>
      <c r="R14266"/>
    </row>
    <row r="14267" spans="15:18" x14ac:dyDescent="0.25">
      <c r="O14267"/>
      <c r="P14267" s="29"/>
      <c r="R14267"/>
    </row>
    <row r="14268" spans="15:18" x14ac:dyDescent="0.25">
      <c r="O14268"/>
      <c r="P14268" s="29"/>
      <c r="R14268"/>
    </row>
    <row r="14269" spans="15:18" x14ac:dyDescent="0.25">
      <c r="O14269"/>
      <c r="P14269" s="29"/>
      <c r="R14269"/>
    </row>
    <row r="14270" spans="15:18" x14ac:dyDescent="0.25">
      <c r="O14270"/>
      <c r="P14270" s="29"/>
      <c r="R14270"/>
    </row>
    <row r="14271" spans="15:18" x14ac:dyDescent="0.25">
      <c r="O14271"/>
      <c r="P14271" s="29"/>
      <c r="R14271"/>
    </row>
    <row r="14272" spans="15:18" x14ac:dyDescent="0.25">
      <c r="O14272"/>
      <c r="P14272" s="29"/>
      <c r="R14272"/>
    </row>
    <row r="14273" spans="15:18" x14ac:dyDescent="0.25">
      <c r="O14273"/>
      <c r="P14273" s="29"/>
      <c r="R14273"/>
    </row>
    <row r="14274" spans="15:18" x14ac:dyDescent="0.25">
      <c r="O14274"/>
      <c r="P14274" s="29"/>
      <c r="R14274"/>
    </row>
    <row r="14275" spans="15:18" x14ac:dyDescent="0.25">
      <c r="O14275"/>
      <c r="P14275" s="29"/>
      <c r="R14275"/>
    </row>
    <row r="14276" spans="15:18" x14ac:dyDescent="0.25">
      <c r="O14276"/>
      <c r="P14276" s="29"/>
      <c r="R14276"/>
    </row>
    <row r="14277" spans="15:18" x14ac:dyDescent="0.25">
      <c r="O14277"/>
      <c r="P14277" s="29"/>
      <c r="R14277"/>
    </row>
    <row r="14278" spans="15:18" x14ac:dyDescent="0.25">
      <c r="O14278"/>
      <c r="P14278" s="29"/>
      <c r="R14278"/>
    </row>
    <row r="14279" spans="15:18" x14ac:dyDescent="0.25">
      <c r="O14279"/>
      <c r="P14279" s="29"/>
      <c r="R14279"/>
    </row>
    <row r="14280" spans="15:18" x14ac:dyDescent="0.25">
      <c r="O14280"/>
      <c r="P14280" s="29"/>
      <c r="R14280"/>
    </row>
    <row r="14281" spans="15:18" x14ac:dyDescent="0.25">
      <c r="O14281"/>
      <c r="P14281" s="29"/>
      <c r="R14281"/>
    </row>
    <row r="14282" spans="15:18" x14ac:dyDescent="0.25">
      <c r="O14282"/>
      <c r="P14282" s="29"/>
      <c r="R14282"/>
    </row>
    <row r="14283" spans="15:18" x14ac:dyDescent="0.25">
      <c r="O14283"/>
      <c r="P14283" s="29"/>
      <c r="R14283"/>
    </row>
    <row r="14284" spans="15:18" x14ac:dyDescent="0.25">
      <c r="O14284"/>
      <c r="P14284" s="29"/>
      <c r="R14284"/>
    </row>
    <row r="14285" spans="15:18" x14ac:dyDescent="0.25">
      <c r="O14285"/>
      <c r="P14285" s="29"/>
      <c r="R14285"/>
    </row>
    <row r="14286" spans="15:18" x14ac:dyDescent="0.25">
      <c r="O14286"/>
      <c r="P14286" s="29"/>
      <c r="R14286"/>
    </row>
    <row r="14287" spans="15:18" x14ac:dyDescent="0.25">
      <c r="O14287"/>
      <c r="P14287" s="29"/>
      <c r="R14287"/>
    </row>
    <row r="14288" spans="15:18" x14ac:dyDescent="0.25">
      <c r="O14288"/>
      <c r="P14288" s="29"/>
      <c r="R14288"/>
    </row>
    <row r="14289" spans="15:18" x14ac:dyDescent="0.25">
      <c r="O14289"/>
      <c r="P14289" s="29"/>
      <c r="R14289"/>
    </row>
    <row r="14290" spans="15:18" x14ac:dyDescent="0.25">
      <c r="O14290"/>
      <c r="P14290" s="29"/>
      <c r="R14290"/>
    </row>
    <row r="14291" spans="15:18" x14ac:dyDescent="0.25">
      <c r="O14291"/>
      <c r="P14291" s="29"/>
      <c r="R14291"/>
    </row>
    <row r="14292" spans="15:18" x14ac:dyDescent="0.25">
      <c r="O14292"/>
      <c r="P14292" s="29"/>
      <c r="R14292"/>
    </row>
    <row r="14293" spans="15:18" x14ac:dyDescent="0.25">
      <c r="O14293"/>
      <c r="P14293" s="29"/>
      <c r="R14293"/>
    </row>
    <row r="14294" spans="15:18" x14ac:dyDescent="0.25">
      <c r="O14294"/>
      <c r="P14294" s="29"/>
      <c r="R14294"/>
    </row>
    <row r="14295" spans="15:18" x14ac:dyDescent="0.25">
      <c r="O14295"/>
      <c r="P14295" s="29"/>
      <c r="R14295"/>
    </row>
    <row r="14296" spans="15:18" x14ac:dyDescent="0.25">
      <c r="O14296"/>
      <c r="P14296" s="29"/>
      <c r="R14296"/>
    </row>
    <row r="14297" spans="15:18" x14ac:dyDescent="0.25">
      <c r="O14297"/>
      <c r="P14297" s="29"/>
      <c r="R14297"/>
    </row>
    <row r="14298" spans="15:18" x14ac:dyDescent="0.25">
      <c r="O14298"/>
      <c r="P14298" s="29"/>
      <c r="R14298"/>
    </row>
    <row r="14299" spans="15:18" x14ac:dyDescent="0.25">
      <c r="O14299"/>
      <c r="P14299" s="29"/>
      <c r="R14299"/>
    </row>
    <row r="14300" spans="15:18" x14ac:dyDescent="0.25">
      <c r="O14300"/>
      <c r="P14300" s="29"/>
      <c r="R14300"/>
    </row>
    <row r="14301" spans="15:18" x14ac:dyDescent="0.25">
      <c r="O14301"/>
      <c r="P14301" s="29"/>
      <c r="R14301"/>
    </row>
    <row r="14302" spans="15:18" x14ac:dyDescent="0.25">
      <c r="O14302"/>
      <c r="P14302" s="29"/>
      <c r="R14302"/>
    </row>
    <row r="14303" spans="15:18" x14ac:dyDescent="0.25">
      <c r="O14303"/>
      <c r="P14303" s="29"/>
      <c r="R14303"/>
    </row>
    <row r="14304" spans="15:18" x14ac:dyDescent="0.25">
      <c r="O14304"/>
      <c r="P14304" s="29"/>
      <c r="R14304"/>
    </row>
    <row r="14305" spans="15:18" x14ac:dyDescent="0.25">
      <c r="O14305"/>
      <c r="P14305" s="29"/>
      <c r="R14305"/>
    </row>
    <row r="14306" spans="15:18" x14ac:dyDescent="0.25">
      <c r="O14306"/>
      <c r="P14306" s="29"/>
      <c r="R14306"/>
    </row>
    <row r="14307" spans="15:18" x14ac:dyDescent="0.25">
      <c r="O14307"/>
      <c r="P14307" s="29"/>
      <c r="R14307"/>
    </row>
    <row r="14308" spans="15:18" x14ac:dyDescent="0.25">
      <c r="O14308"/>
      <c r="P14308" s="29"/>
      <c r="R14308"/>
    </row>
    <row r="14309" spans="15:18" x14ac:dyDescent="0.25">
      <c r="O14309"/>
      <c r="P14309" s="29"/>
      <c r="R14309"/>
    </row>
    <row r="14310" spans="15:18" x14ac:dyDescent="0.25">
      <c r="O14310"/>
      <c r="P14310" s="29"/>
      <c r="R14310"/>
    </row>
    <row r="14311" spans="15:18" x14ac:dyDescent="0.25">
      <c r="O14311"/>
      <c r="P14311" s="29"/>
      <c r="R14311"/>
    </row>
    <row r="14312" spans="15:18" x14ac:dyDescent="0.25">
      <c r="O14312"/>
      <c r="P14312" s="29"/>
      <c r="R14312"/>
    </row>
    <row r="14313" spans="15:18" x14ac:dyDescent="0.25">
      <c r="O14313"/>
      <c r="P14313" s="29"/>
      <c r="R14313"/>
    </row>
    <row r="14314" spans="15:18" x14ac:dyDescent="0.25">
      <c r="O14314"/>
      <c r="P14314" s="29"/>
      <c r="R14314"/>
    </row>
    <row r="14315" spans="15:18" x14ac:dyDescent="0.25">
      <c r="O14315"/>
      <c r="P14315" s="29"/>
      <c r="R14315"/>
    </row>
    <row r="14316" spans="15:18" x14ac:dyDescent="0.25">
      <c r="O14316"/>
      <c r="P14316" s="29"/>
      <c r="R14316"/>
    </row>
    <row r="14317" spans="15:18" x14ac:dyDescent="0.25">
      <c r="O14317"/>
      <c r="P14317" s="29"/>
      <c r="R14317"/>
    </row>
    <row r="14318" spans="15:18" x14ac:dyDescent="0.25">
      <c r="O14318"/>
      <c r="P14318" s="29"/>
      <c r="R14318"/>
    </row>
    <row r="14319" spans="15:18" x14ac:dyDescent="0.25">
      <c r="O14319"/>
      <c r="P14319" s="29"/>
      <c r="R14319"/>
    </row>
    <row r="14320" spans="15:18" x14ac:dyDescent="0.25">
      <c r="O14320"/>
      <c r="P14320" s="29"/>
      <c r="R14320"/>
    </row>
    <row r="14321" spans="15:18" x14ac:dyDescent="0.25">
      <c r="O14321"/>
      <c r="P14321" s="29"/>
      <c r="R14321"/>
    </row>
    <row r="14322" spans="15:18" x14ac:dyDescent="0.25">
      <c r="O14322"/>
      <c r="P14322" s="29"/>
      <c r="R14322"/>
    </row>
    <row r="14323" spans="15:18" x14ac:dyDescent="0.25">
      <c r="O14323"/>
      <c r="P14323" s="29"/>
      <c r="R14323"/>
    </row>
    <row r="14324" spans="15:18" x14ac:dyDescent="0.25">
      <c r="O14324"/>
      <c r="P14324" s="29"/>
      <c r="R14324"/>
    </row>
    <row r="14325" spans="15:18" x14ac:dyDescent="0.25">
      <c r="O14325"/>
      <c r="P14325" s="29"/>
      <c r="R14325"/>
    </row>
    <row r="14326" spans="15:18" x14ac:dyDescent="0.25">
      <c r="O14326"/>
      <c r="P14326" s="29"/>
      <c r="R14326"/>
    </row>
    <row r="14327" spans="15:18" x14ac:dyDescent="0.25">
      <c r="O14327"/>
      <c r="P14327" s="29"/>
      <c r="R14327"/>
    </row>
    <row r="14328" spans="15:18" x14ac:dyDescent="0.25">
      <c r="O14328"/>
      <c r="P14328" s="29"/>
      <c r="R14328"/>
    </row>
    <row r="14329" spans="15:18" x14ac:dyDescent="0.25">
      <c r="O14329"/>
      <c r="P14329" s="29"/>
      <c r="R14329"/>
    </row>
    <row r="14330" spans="15:18" x14ac:dyDescent="0.25">
      <c r="O14330"/>
      <c r="P14330" s="29"/>
      <c r="R14330"/>
    </row>
    <row r="14331" spans="15:18" x14ac:dyDescent="0.25">
      <c r="O14331"/>
      <c r="P14331" s="29"/>
      <c r="R14331"/>
    </row>
    <row r="14332" spans="15:18" x14ac:dyDescent="0.25">
      <c r="O14332"/>
      <c r="P14332" s="29"/>
      <c r="R14332"/>
    </row>
    <row r="14333" spans="15:18" x14ac:dyDescent="0.25">
      <c r="O14333"/>
      <c r="P14333" s="29"/>
      <c r="R14333"/>
    </row>
    <row r="14334" spans="15:18" x14ac:dyDescent="0.25">
      <c r="O14334"/>
      <c r="P14334" s="29"/>
      <c r="R14334"/>
    </row>
    <row r="14335" spans="15:18" x14ac:dyDescent="0.25">
      <c r="O14335"/>
      <c r="P14335" s="29"/>
      <c r="R14335"/>
    </row>
    <row r="14336" spans="15:18" x14ac:dyDescent="0.25">
      <c r="O14336"/>
      <c r="P14336" s="29"/>
      <c r="R14336"/>
    </row>
    <row r="14337" spans="15:18" x14ac:dyDescent="0.25">
      <c r="O14337"/>
      <c r="P14337" s="29"/>
      <c r="R14337"/>
    </row>
    <row r="14338" spans="15:18" x14ac:dyDescent="0.25">
      <c r="O14338"/>
      <c r="P14338" s="29"/>
      <c r="R14338"/>
    </row>
    <row r="14339" spans="15:18" x14ac:dyDescent="0.25">
      <c r="O14339"/>
      <c r="P14339" s="29"/>
      <c r="R14339"/>
    </row>
    <row r="14340" spans="15:18" x14ac:dyDescent="0.25">
      <c r="O14340"/>
      <c r="P14340" s="29"/>
      <c r="R14340"/>
    </row>
    <row r="14341" spans="15:18" x14ac:dyDescent="0.25">
      <c r="O14341"/>
      <c r="P14341" s="29"/>
      <c r="R14341"/>
    </row>
    <row r="14342" spans="15:18" x14ac:dyDescent="0.25">
      <c r="O14342"/>
      <c r="P14342" s="29"/>
      <c r="R14342"/>
    </row>
    <row r="14343" spans="15:18" x14ac:dyDescent="0.25">
      <c r="O14343"/>
      <c r="P14343" s="29"/>
      <c r="R14343"/>
    </row>
    <row r="14344" spans="15:18" x14ac:dyDescent="0.25">
      <c r="O14344"/>
      <c r="P14344" s="29"/>
      <c r="R14344"/>
    </row>
    <row r="14345" spans="15:18" x14ac:dyDescent="0.25">
      <c r="O14345"/>
      <c r="P14345" s="29"/>
      <c r="R14345"/>
    </row>
    <row r="14346" spans="15:18" x14ac:dyDescent="0.25">
      <c r="O14346"/>
      <c r="P14346" s="29"/>
      <c r="R14346"/>
    </row>
    <row r="14347" spans="15:18" x14ac:dyDescent="0.25">
      <c r="O14347"/>
      <c r="P14347" s="29"/>
      <c r="R14347"/>
    </row>
    <row r="14348" spans="15:18" x14ac:dyDescent="0.25">
      <c r="O14348"/>
      <c r="P14348" s="29"/>
      <c r="R14348"/>
    </row>
    <row r="14349" spans="15:18" x14ac:dyDescent="0.25">
      <c r="O14349"/>
      <c r="P14349" s="29"/>
      <c r="R14349"/>
    </row>
    <row r="14350" spans="15:18" x14ac:dyDescent="0.25">
      <c r="O14350"/>
      <c r="P14350" s="29"/>
      <c r="R14350"/>
    </row>
    <row r="14351" spans="15:18" x14ac:dyDescent="0.25">
      <c r="O14351"/>
      <c r="P14351" s="29"/>
      <c r="R14351"/>
    </row>
    <row r="14352" spans="15:18" x14ac:dyDescent="0.25">
      <c r="O14352"/>
      <c r="P14352" s="29"/>
      <c r="R14352"/>
    </row>
    <row r="14353" spans="15:18" x14ac:dyDescent="0.25">
      <c r="O14353"/>
      <c r="P14353" s="29"/>
      <c r="R14353"/>
    </row>
    <row r="14354" spans="15:18" x14ac:dyDescent="0.25">
      <c r="O14354"/>
      <c r="P14354" s="29"/>
      <c r="R14354"/>
    </row>
    <row r="14355" spans="15:18" x14ac:dyDescent="0.25">
      <c r="O14355"/>
      <c r="P14355" s="29"/>
      <c r="R14355"/>
    </row>
    <row r="14356" spans="15:18" x14ac:dyDescent="0.25">
      <c r="O14356"/>
      <c r="P14356" s="29"/>
      <c r="R14356"/>
    </row>
    <row r="14357" spans="15:18" x14ac:dyDescent="0.25">
      <c r="O14357"/>
      <c r="P14357" s="29"/>
      <c r="R14357"/>
    </row>
    <row r="14358" spans="15:18" x14ac:dyDescent="0.25">
      <c r="O14358"/>
      <c r="P14358" s="29"/>
      <c r="R14358"/>
    </row>
    <row r="14359" spans="15:18" x14ac:dyDescent="0.25">
      <c r="O14359"/>
      <c r="P14359" s="29"/>
      <c r="R14359"/>
    </row>
    <row r="14360" spans="15:18" x14ac:dyDescent="0.25">
      <c r="O14360"/>
      <c r="P14360" s="29"/>
      <c r="R14360"/>
    </row>
    <row r="14361" spans="15:18" x14ac:dyDescent="0.25">
      <c r="O14361"/>
      <c r="P14361" s="29"/>
      <c r="R14361"/>
    </row>
    <row r="14362" spans="15:18" x14ac:dyDescent="0.25">
      <c r="O14362"/>
      <c r="P14362" s="29"/>
      <c r="R14362"/>
    </row>
    <row r="14363" spans="15:18" x14ac:dyDescent="0.25">
      <c r="O14363"/>
      <c r="P14363" s="29"/>
      <c r="R14363"/>
    </row>
    <row r="14364" spans="15:18" x14ac:dyDescent="0.25">
      <c r="O14364"/>
      <c r="P14364" s="29"/>
      <c r="R14364"/>
    </row>
    <row r="14365" spans="15:18" x14ac:dyDescent="0.25">
      <c r="O14365"/>
      <c r="P14365" s="29"/>
      <c r="R14365"/>
    </row>
    <row r="14366" spans="15:18" x14ac:dyDescent="0.25">
      <c r="O14366"/>
      <c r="P14366" s="29"/>
      <c r="R14366"/>
    </row>
    <row r="14367" spans="15:18" x14ac:dyDescent="0.25">
      <c r="O14367"/>
      <c r="P14367" s="29"/>
      <c r="R14367"/>
    </row>
    <row r="14368" spans="15:18" x14ac:dyDescent="0.25">
      <c r="O14368"/>
      <c r="P14368" s="29"/>
      <c r="R14368"/>
    </row>
    <row r="14369" spans="15:18" x14ac:dyDescent="0.25">
      <c r="O14369"/>
      <c r="P14369" s="29"/>
      <c r="R14369"/>
    </row>
    <row r="14370" spans="15:18" x14ac:dyDescent="0.25">
      <c r="O14370"/>
      <c r="P14370" s="29"/>
      <c r="R14370"/>
    </row>
    <row r="14371" spans="15:18" x14ac:dyDescent="0.25">
      <c r="O14371"/>
      <c r="P14371" s="29"/>
      <c r="R14371"/>
    </row>
    <row r="14372" spans="15:18" x14ac:dyDescent="0.25">
      <c r="O14372"/>
      <c r="P14372" s="29"/>
      <c r="R14372"/>
    </row>
    <row r="14373" spans="15:18" x14ac:dyDescent="0.25">
      <c r="O14373"/>
      <c r="P14373" s="29"/>
      <c r="R14373"/>
    </row>
    <row r="14374" spans="15:18" x14ac:dyDescent="0.25">
      <c r="O14374"/>
      <c r="P14374" s="29"/>
      <c r="R14374"/>
    </row>
    <row r="14375" spans="15:18" x14ac:dyDescent="0.25">
      <c r="O14375"/>
      <c r="P14375" s="29"/>
      <c r="R14375"/>
    </row>
    <row r="14376" spans="15:18" x14ac:dyDescent="0.25">
      <c r="O14376"/>
      <c r="P14376" s="29"/>
      <c r="R14376"/>
    </row>
    <row r="14377" spans="15:18" x14ac:dyDescent="0.25">
      <c r="O14377"/>
      <c r="P14377" s="29"/>
      <c r="R14377"/>
    </row>
    <row r="14378" spans="15:18" x14ac:dyDescent="0.25">
      <c r="O14378"/>
      <c r="P14378" s="29"/>
      <c r="R14378"/>
    </row>
    <row r="14379" spans="15:18" x14ac:dyDescent="0.25">
      <c r="O14379"/>
      <c r="P14379" s="29"/>
      <c r="R14379"/>
    </row>
    <row r="14380" spans="15:18" x14ac:dyDescent="0.25">
      <c r="O14380"/>
      <c r="P14380" s="29"/>
      <c r="R14380"/>
    </row>
    <row r="14381" spans="15:18" x14ac:dyDescent="0.25">
      <c r="O14381"/>
      <c r="P14381" s="29"/>
      <c r="R14381"/>
    </row>
    <row r="14382" spans="15:18" x14ac:dyDescent="0.25">
      <c r="O14382"/>
      <c r="P14382" s="29"/>
      <c r="R14382"/>
    </row>
    <row r="14383" spans="15:18" x14ac:dyDescent="0.25">
      <c r="O14383"/>
      <c r="P14383" s="29"/>
      <c r="R14383"/>
    </row>
    <row r="14384" spans="15:18" x14ac:dyDescent="0.25">
      <c r="O14384"/>
      <c r="P14384" s="29"/>
      <c r="R14384"/>
    </row>
    <row r="14385" spans="15:18" x14ac:dyDescent="0.25">
      <c r="O14385"/>
      <c r="P14385" s="29"/>
      <c r="R14385"/>
    </row>
    <row r="14386" spans="15:18" x14ac:dyDescent="0.25">
      <c r="O14386"/>
      <c r="P14386" s="29"/>
      <c r="R14386"/>
    </row>
    <row r="14387" spans="15:18" x14ac:dyDescent="0.25">
      <c r="O14387"/>
      <c r="P14387" s="29"/>
      <c r="R14387"/>
    </row>
    <row r="14388" spans="15:18" x14ac:dyDescent="0.25">
      <c r="O14388"/>
      <c r="P14388" s="29"/>
      <c r="R14388"/>
    </row>
    <row r="14389" spans="15:18" x14ac:dyDescent="0.25">
      <c r="O14389"/>
      <c r="P14389" s="29"/>
      <c r="R14389"/>
    </row>
    <row r="14390" spans="15:18" x14ac:dyDescent="0.25">
      <c r="O14390"/>
      <c r="P14390" s="29"/>
      <c r="R14390"/>
    </row>
    <row r="14391" spans="15:18" x14ac:dyDescent="0.25">
      <c r="O14391"/>
      <c r="P14391" s="29"/>
      <c r="R14391"/>
    </row>
    <row r="14392" spans="15:18" x14ac:dyDescent="0.25">
      <c r="O14392"/>
      <c r="P14392" s="29"/>
      <c r="R14392"/>
    </row>
    <row r="14393" spans="15:18" x14ac:dyDescent="0.25">
      <c r="O14393"/>
      <c r="P14393" s="29"/>
      <c r="R14393"/>
    </row>
    <row r="14394" spans="15:18" x14ac:dyDescent="0.25">
      <c r="O14394"/>
      <c r="P14394" s="29"/>
      <c r="R14394"/>
    </row>
    <row r="14395" spans="15:18" x14ac:dyDescent="0.25">
      <c r="O14395"/>
      <c r="P14395" s="29"/>
      <c r="R14395"/>
    </row>
    <row r="14396" spans="15:18" x14ac:dyDescent="0.25">
      <c r="O14396"/>
      <c r="P14396" s="29"/>
      <c r="R14396"/>
    </row>
    <row r="14397" spans="15:18" x14ac:dyDescent="0.25">
      <c r="O14397"/>
      <c r="P14397" s="29"/>
      <c r="R14397"/>
    </row>
    <row r="14398" spans="15:18" x14ac:dyDescent="0.25">
      <c r="O14398"/>
      <c r="P14398" s="29"/>
      <c r="R14398"/>
    </row>
    <row r="14399" spans="15:18" x14ac:dyDescent="0.25">
      <c r="O14399"/>
      <c r="P14399" s="29"/>
      <c r="R14399"/>
    </row>
    <row r="14400" spans="15:18" x14ac:dyDescent="0.25">
      <c r="O14400"/>
      <c r="P14400" s="29"/>
      <c r="R14400"/>
    </row>
    <row r="14401" spans="15:18" x14ac:dyDescent="0.25">
      <c r="O14401"/>
      <c r="P14401" s="29"/>
      <c r="R14401"/>
    </row>
    <row r="14402" spans="15:18" x14ac:dyDescent="0.25">
      <c r="O14402"/>
      <c r="P14402" s="29"/>
      <c r="R14402"/>
    </row>
    <row r="14403" spans="15:18" x14ac:dyDescent="0.25">
      <c r="O14403"/>
      <c r="P14403" s="29"/>
      <c r="R14403"/>
    </row>
    <row r="14404" spans="15:18" x14ac:dyDescent="0.25">
      <c r="O14404"/>
      <c r="P14404" s="29"/>
      <c r="R14404"/>
    </row>
    <row r="14405" spans="15:18" x14ac:dyDescent="0.25">
      <c r="O14405"/>
      <c r="P14405" s="29"/>
      <c r="R14405"/>
    </row>
    <row r="14406" spans="15:18" x14ac:dyDescent="0.25">
      <c r="O14406"/>
      <c r="P14406" s="29"/>
      <c r="R14406"/>
    </row>
    <row r="14407" spans="15:18" x14ac:dyDescent="0.25">
      <c r="O14407"/>
      <c r="P14407" s="29"/>
      <c r="R14407"/>
    </row>
    <row r="14408" spans="15:18" x14ac:dyDescent="0.25">
      <c r="O14408"/>
      <c r="P14408" s="29"/>
      <c r="R14408"/>
    </row>
    <row r="14409" spans="15:18" x14ac:dyDescent="0.25">
      <c r="O14409"/>
      <c r="P14409" s="29"/>
      <c r="R14409"/>
    </row>
    <row r="14410" spans="15:18" x14ac:dyDescent="0.25">
      <c r="O14410"/>
      <c r="P14410" s="29"/>
      <c r="R14410"/>
    </row>
    <row r="14411" spans="15:18" x14ac:dyDescent="0.25">
      <c r="O14411"/>
      <c r="P14411" s="29"/>
      <c r="R14411"/>
    </row>
    <row r="14412" spans="15:18" x14ac:dyDescent="0.25">
      <c r="O14412"/>
      <c r="P14412" s="29"/>
      <c r="R14412"/>
    </row>
    <row r="14413" spans="15:18" x14ac:dyDescent="0.25">
      <c r="O14413"/>
      <c r="P14413" s="29"/>
      <c r="R14413"/>
    </row>
    <row r="14414" spans="15:18" x14ac:dyDescent="0.25">
      <c r="O14414"/>
      <c r="P14414" s="29"/>
      <c r="R14414"/>
    </row>
    <row r="14415" spans="15:18" x14ac:dyDescent="0.25">
      <c r="O14415"/>
      <c r="P14415" s="29"/>
      <c r="R14415"/>
    </row>
    <row r="14416" spans="15:18" x14ac:dyDescent="0.25">
      <c r="O14416"/>
      <c r="P14416" s="29"/>
      <c r="R14416"/>
    </row>
    <row r="14417" spans="15:18" x14ac:dyDescent="0.25">
      <c r="O14417"/>
      <c r="P14417" s="29"/>
      <c r="R14417"/>
    </row>
    <row r="14418" spans="15:18" x14ac:dyDescent="0.25">
      <c r="O14418"/>
      <c r="P14418" s="29"/>
      <c r="R14418"/>
    </row>
    <row r="14419" spans="15:18" x14ac:dyDescent="0.25">
      <c r="O14419"/>
      <c r="P14419" s="29"/>
      <c r="R14419"/>
    </row>
    <row r="14420" spans="15:18" x14ac:dyDescent="0.25">
      <c r="O14420"/>
      <c r="P14420" s="29"/>
      <c r="R14420"/>
    </row>
    <row r="14421" spans="15:18" x14ac:dyDescent="0.25">
      <c r="O14421"/>
      <c r="P14421" s="29"/>
      <c r="R14421"/>
    </row>
    <row r="14422" spans="15:18" x14ac:dyDescent="0.25">
      <c r="O14422"/>
      <c r="P14422" s="29"/>
      <c r="R14422"/>
    </row>
    <row r="14423" spans="15:18" x14ac:dyDescent="0.25">
      <c r="O14423"/>
      <c r="P14423" s="29"/>
      <c r="R14423"/>
    </row>
    <row r="14424" spans="15:18" x14ac:dyDescent="0.25">
      <c r="O14424"/>
      <c r="P14424" s="29"/>
      <c r="R14424"/>
    </row>
    <row r="14425" spans="15:18" x14ac:dyDescent="0.25">
      <c r="O14425"/>
      <c r="P14425" s="29"/>
      <c r="R14425"/>
    </row>
    <row r="14426" spans="15:18" x14ac:dyDescent="0.25">
      <c r="O14426"/>
      <c r="P14426" s="29"/>
      <c r="R14426"/>
    </row>
    <row r="14427" spans="15:18" x14ac:dyDescent="0.25">
      <c r="O14427"/>
      <c r="P14427" s="29"/>
      <c r="R14427"/>
    </row>
    <row r="14428" spans="15:18" x14ac:dyDescent="0.25">
      <c r="O14428"/>
      <c r="P14428" s="29"/>
      <c r="R14428"/>
    </row>
    <row r="14429" spans="15:18" x14ac:dyDescent="0.25">
      <c r="O14429"/>
      <c r="P14429" s="29"/>
      <c r="R14429"/>
    </row>
    <row r="14430" spans="15:18" x14ac:dyDescent="0.25">
      <c r="O14430"/>
      <c r="P14430" s="29"/>
      <c r="R14430"/>
    </row>
    <row r="14431" spans="15:18" x14ac:dyDescent="0.25">
      <c r="O14431"/>
      <c r="P14431" s="29"/>
      <c r="R14431"/>
    </row>
    <row r="14432" spans="15:18" x14ac:dyDescent="0.25">
      <c r="O14432"/>
      <c r="P14432" s="29"/>
      <c r="R14432"/>
    </row>
    <row r="14433" spans="15:18" x14ac:dyDescent="0.25">
      <c r="O14433"/>
      <c r="P14433" s="29"/>
      <c r="R14433"/>
    </row>
    <row r="14434" spans="15:18" x14ac:dyDescent="0.25">
      <c r="O14434"/>
      <c r="P14434" s="29"/>
      <c r="R14434"/>
    </row>
    <row r="14435" spans="15:18" x14ac:dyDescent="0.25">
      <c r="O14435"/>
      <c r="P14435" s="29"/>
      <c r="R14435"/>
    </row>
    <row r="14436" spans="15:18" x14ac:dyDescent="0.25">
      <c r="O14436"/>
      <c r="P14436" s="29"/>
      <c r="R14436"/>
    </row>
    <row r="14437" spans="15:18" x14ac:dyDescent="0.25">
      <c r="O14437"/>
      <c r="P14437" s="29"/>
      <c r="R14437"/>
    </row>
    <row r="14438" spans="15:18" x14ac:dyDescent="0.25">
      <c r="O14438"/>
      <c r="P14438" s="29"/>
      <c r="R14438"/>
    </row>
    <row r="14439" spans="15:18" x14ac:dyDescent="0.25">
      <c r="O14439"/>
      <c r="P14439" s="29"/>
      <c r="R14439"/>
    </row>
    <row r="14440" spans="15:18" x14ac:dyDescent="0.25">
      <c r="O14440"/>
      <c r="P14440" s="29"/>
      <c r="R14440"/>
    </row>
    <row r="14441" spans="15:18" x14ac:dyDescent="0.25">
      <c r="O14441"/>
      <c r="P14441" s="29"/>
      <c r="R14441"/>
    </row>
    <row r="14442" spans="15:18" x14ac:dyDescent="0.25">
      <c r="O14442"/>
      <c r="P14442" s="29"/>
      <c r="R14442"/>
    </row>
    <row r="14443" spans="15:18" x14ac:dyDescent="0.25">
      <c r="O14443"/>
      <c r="P14443" s="29"/>
      <c r="R14443"/>
    </row>
    <row r="14444" spans="15:18" x14ac:dyDescent="0.25">
      <c r="O14444"/>
      <c r="P14444" s="29"/>
      <c r="R14444"/>
    </row>
    <row r="14445" spans="15:18" x14ac:dyDescent="0.25">
      <c r="O14445"/>
      <c r="P14445" s="29"/>
      <c r="R14445"/>
    </row>
    <row r="14446" spans="15:18" x14ac:dyDescent="0.25">
      <c r="O14446"/>
      <c r="P14446" s="29"/>
      <c r="R14446"/>
    </row>
    <row r="14447" spans="15:18" x14ac:dyDescent="0.25">
      <c r="O14447"/>
      <c r="P14447" s="29"/>
      <c r="R14447"/>
    </row>
    <row r="14448" spans="15:18" x14ac:dyDescent="0.25">
      <c r="O14448"/>
      <c r="P14448" s="29"/>
      <c r="R14448"/>
    </row>
    <row r="14449" spans="15:18" x14ac:dyDescent="0.25">
      <c r="O14449"/>
      <c r="P14449" s="29"/>
      <c r="R14449"/>
    </row>
    <row r="14450" spans="15:18" x14ac:dyDescent="0.25">
      <c r="O14450"/>
      <c r="P14450" s="29"/>
      <c r="R14450"/>
    </row>
    <row r="14451" spans="15:18" x14ac:dyDescent="0.25">
      <c r="O14451"/>
      <c r="P14451" s="29"/>
      <c r="R14451"/>
    </row>
    <row r="14452" spans="15:18" x14ac:dyDescent="0.25">
      <c r="O14452"/>
      <c r="P14452" s="29"/>
      <c r="R14452"/>
    </row>
    <row r="14453" spans="15:18" x14ac:dyDescent="0.25">
      <c r="O14453"/>
      <c r="P14453" s="29"/>
      <c r="R14453"/>
    </row>
    <row r="14454" spans="15:18" x14ac:dyDescent="0.25">
      <c r="O14454"/>
      <c r="P14454" s="29"/>
      <c r="R14454"/>
    </row>
    <row r="14455" spans="15:18" x14ac:dyDescent="0.25">
      <c r="O14455"/>
      <c r="P14455" s="29"/>
      <c r="R14455"/>
    </row>
    <row r="14456" spans="15:18" x14ac:dyDescent="0.25">
      <c r="O14456"/>
      <c r="P14456" s="29"/>
      <c r="R14456"/>
    </row>
    <row r="14457" spans="15:18" x14ac:dyDescent="0.25">
      <c r="O14457"/>
      <c r="P14457" s="29"/>
      <c r="R14457"/>
    </row>
    <row r="14458" spans="15:18" x14ac:dyDescent="0.25">
      <c r="O14458"/>
      <c r="P14458" s="29"/>
      <c r="R14458"/>
    </row>
    <row r="14459" spans="15:18" x14ac:dyDescent="0.25">
      <c r="O14459"/>
      <c r="P14459" s="29"/>
      <c r="R14459"/>
    </row>
    <row r="14460" spans="15:18" x14ac:dyDescent="0.25">
      <c r="O14460"/>
      <c r="P14460" s="29"/>
      <c r="R14460"/>
    </row>
    <row r="14461" spans="15:18" x14ac:dyDescent="0.25">
      <c r="O14461"/>
      <c r="P14461" s="29"/>
      <c r="R14461"/>
    </row>
    <row r="14462" spans="15:18" x14ac:dyDescent="0.25">
      <c r="O14462"/>
      <c r="P14462" s="29"/>
      <c r="R14462"/>
    </row>
    <row r="14463" spans="15:18" x14ac:dyDescent="0.25">
      <c r="O14463"/>
      <c r="P14463" s="29"/>
      <c r="R14463"/>
    </row>
    <row r="14464" spans="15:18" x14ac:dyDescent="0.25">
      <c r="O14464"/>
      <c r="P14464" s="29"/>
      <c r="R14464"/>
    </row>
    <row r="14465" spans="15:18" x14ac:dyDescent="0.25">
      <c r="O14465"/>
      <c r="P14465" s="29"/>
      <c r="R14465"/>
    </row>
    <row r="14466" spans="15:18" x14ac:dyDescent="0.25">
      <c r="O14466"/>
      <c r="P14466" s="29"/>
      <c r="R14466"/>
    </row>
    <row r="14467" spans="15:18" x14ac:dyDescent="0.25">
      <c r="O14467"/>
      <c r="P14467" s="29"/>
      <c r="R14467"/>
    </row>
    <row r="14468" spans="15:18" x14ac:dyDescent="0.25">
      <c r="O14468"/>
      <c r="P14468" s="29"/>
      <c r="R14468"/>
    </row>
    <row r="14469" spans="15:18" x14ac:dyDescent="0.25">
      <c r="O14469"/>
      <c r="P14469" s="29"/>
      <c r="R14469"/>
    </row>
    <row r="14470" spans="15:18" x14ac:dyDescent="0.25">
      <c r="O14470"/>
      <c r="P14470" s="29"/>
      <c r="R14470"/>
    </row>
    <row r="14471" spans="15:18" x14ac:dyDescent="0.25">
      <c r="O14471"/>
      <c r="P14471" s="29"/>
      <c r="R14471"/>
    </row>
    <row r="14472" spans="15:18" x14ac:dyDescent="0.25">
      <c r="O14472"/>
      <c r="P14472" s="29"/>
      <c r="R14472"/>
    </row>
    <row r="14473" spans="15:18" x14ac:dyDescent="0.25">
      <c r="O14473"/>
      <c r="P14473" s="29"/>
      <c r="R14473"/>
    </row>
    <row r="14474" spans="15:18" x14ac:dyDescent="0.25">
      <c r="O14474"/>
      <c r="P14474" s="29"/>
      <c r="R14474"/>
    </row>
    <row r="14475" spans="15:18" x14ac:dyDescent="0.25">
      <c r="O14475"/>
      <c r="P14475" s="29"/>
      <c r="R14475"/>
    </row>
    <row r="14476" spans="15:18" x14ac:dyDescent="0.25">
      <c r="O14476"/>
      <c r="P14476" s="29"/>
      <c r="R14476"/>
    </row>
    <row r="14477" spans="15:18" x14ac:dyDescent="0.25">
      <c r="O14477"/>
      <c r="P14477" s="29"/>
      <c r="R14477"/>
    </row>
    <row r="14478" spans="15:18" x14ac:dyDescent="0.25">
      <c r="O14478"/>
      <c r="P14478" s="29"/>
      <c r="R14478"/>
    </row>
    <row r="14479" spans="15:18" x14ac:dyDescent="0.25">
      <c r="O14479"/>
      <c r="P14479" s="29"/>
      <c r="R14479"/>
    </row>
    <row r="14480" spans="15:18" x14ac:dyDescent="0.25">
      <c r="O14480"/>
      <c r="P14480" s="29"/>
      <c r="R14480"/>
    </row>
    <row r="14481" spans="15:18" x14ac:dyDescent="0.25">
      <c r="O14481"/>
      <c r="P14481" s="29"/>
      <c r="R14481"/>
    </row>
    <row r="14482" spans="15:18" x14ac:dyDescent="0.25">
      <c r="O14482"/>
      <c r="P14482" s="29"/>
      <c r="R14482"/>
    </row>
    <row r="14483" spans="15:18" x14ac:dyDescent="0.25">
      <c r="O14483"/>
      <c r="P14483" s="29"/>
      <c r="R14483"/>
    </row>
    <row r="14484" spans="15:18" x14ac:dyDescent="0.25">
      <c r="O14484"/>
      <c r="P14484" s="29"/>
      <c r="R14484"/>
    </row>
    <row r="14485" spans="15:18" x14ac:dyDescent="0.25">
      <c r="O14485"/>
      <c r="P14485" s="29"/>
      <c r="R14485"/>
    </row>
    <row r="14486" spans="15:18" x14ac:dyDescent="0.25">
      <c r="O14486"/>
      <c r="P14486" s="29"/>
      <c r="R14486"/>
    </row>
    <row r="14487" spans="15:18" x14ac:dyDescent="0.25">
      <c r="O14487"/>
      <c r="P14487" s="29"/>
      <c r="R14487"/>
    </row>
    <row r="14488" spans="15:18" x14ac:dyDescent="0.25">
      <c r="O14488"/>
      <c r="P14488" s="29"/>
      <c r="R14488"/>
    </row>
    <row r="14489" spans="15:18" x14ac:dyDescent="0.25">
      <c r="O14489"/>
      <c r="P14489" s="29"/>
      <c r="R14489"/>
    </row>
    <row r="14490" spans="15:18" x14ac:dyDescent="0.25">
      <c r="O14490"/>
      <c r="P14490" s="29"/>
      <c r="R14490"/>
    </row>
    <row r="14491" spans="15:18" x14ac:dyDescent="0.25">
      <c r="O14491"/>
      <c r="P14491" s="29"/>
      <c r="R14491"/>
    </row>
    <row r="14492" spans="15:18" x14ac:dyDescent="0.25">
      <c r="O14492"/>
      <c r="P14492" s="29"/>
      <c r="R14492"/>
    </row>
    <row r="14493" spans="15:18" x14ac:dyDescent="0.25">
      <c r="O14493"/>
      <c r="P14493" s="29"/>
      <c r="R14493"/>
    </row>
    <row r="14494" spans="15:18" x14ac:dyDescent="0.25">
      <c r="O14494"/>
      <c r="P14494" s="29"/>
      <c r="R14494"/>
    </row>
    <row r="14495" spans="15:18" x14ac:dyDescent="0.25">
      <c r="O14495"/>
      <c r="P14495" s="29"/>
      <c r="R14495"/>
    </row>
    <row r="14496" spans="15:18" x14ac:dyDescent="0.25">
      <c r="O14496"/>
      <c r="P14496" s="29"/>
      <c r="R14496"/>
    </row>
    <row r="14497" spans="15:18" x14ac:dyDescent="0.25">
      <c r="O14497"/>
      <c r="P14497" s="29"/>
      <c r="R14497"/>
    </row>
    <row r="14498" spans="15:18" x14ac:dyDescent="0.25">
      <c r="O14498"/>
      <c r="P14498" s="29"/>
      <c r="R14498"/>
    </row>
    <row r="14499" spans="15:18" x14ac:dyDescent="0.25">
      <c r="O14499"/>
      <c r="P14499" s="29"/>
      <c r="R14499"/>
    </row>
    <row r="14500" spans="15:18" x14ac:dyDescent="0.25">
      <c r="O14500"/>
      <c r="P14500" s="29"/>
      <c r="R14500"/>
    </row>
    <row r="14501" spans="15:18" x14ac:dyDescent="0.25">
      <c r="O14501"/>
      <c r="P14501" s="29"/>
      <c r="R14501"/>
    </row>
    <row r="14502" spans="15:18" x14ac:dyDescent="0.25">
      <c r="O14502"/>
      <c r="P14502" s="29"/>
      <c r="R14502"/>
    </row>
    <row r="14503" spans="15:18" x14ac:dyDescent="0.25">
      <c r="O14503"/>
      <c r="P14503" s="29"/>
      <c r="R14503"/>
    </row>
    <row r="14504" spans="15:18" x14ac:dyDescent="0.25">
      <c r="O14504"/>
      <c r="P14504" s="29"/>
      <c r="R14504"/>
    </row>
    <row r="14505" spans="15:18" x14ac:dyDescent="0.25">
      <c r="O14505"/>
      <c r="P14505" s="29"/>
      <c r="R14505"/>
    </row>
    <row r="14506" spans="15:18" x14ac:dyDescent="0.25">
      <c r="O14506"/>
      <c r="P14506" s="29"/>
      <c r="R14506"/>
    </row>
    <row r="14507" spans="15:18" x14ac:dyDescent="0.25">
      <c r="O14507"/>
      <c r="P14507" s="29"/>
      <c r="R14507"/>
    </row>
    <row r="14508" spans="15:18" x14ac:dyDescent="0.25">
      <c r="O14508"/>
      <c r="P14508" s="29"/>
      <c r="R14508"/>
    </row>
    <row r="14509" spans="15:18" x14ac:dyDescent="0.25">
      <c r="O14509"/>
      <c r="P14509" s="29"/>
      <c r="R14509"/>
    </row>
    <row r="14510" spans="15:18" x14ac:dyDescent="0.25">
      <c r="O14510"/>
      <c r="P14510" s="29"/>
      <c r="R14510"/>
    </row>
    <row r="14511" spans="15:18" x14ac:dyDescent="0.25">
      <c r="O14511"/>
      <c r="P14511" s="29"/>
      <c r="R14511"/>
    </row>
    <row r="14512" spans="15:18" x14ac:dyDescent="0.25">
      <c r="O14512"/>
      <c r="P14512" s="29"/>
      <c r="R14512"/>
    </row>
    <row r="14513" spans="15:18" x14ac:dyDescent="0.25">
      <c r="O14513"/>
      <c r="P14513" s="29"/>
      <c r="R14513"/>
    </row>
    <row r="14514" spans="15:18" x14ac:dyDescent="0.25">
      <c r="O14514"/>
      <c r="P14514" s="29"/>
      <c r="R14514"/>
    </row>
    <row r="14515" spans="15:18" x14ac:dyDescent="0.25">
      <c r="O14515"/>
      <c r="P14515" s="29"/>
      <c r="R14515"/>
    </row>
    <row r="14516" spans="15:18" x14ac:dyDescent="0.25">
      <c r="O14516"/>
      <c r="P14516" s="29"/>
      <c r="R14516"/>
    </row>
    <row r="14517" spans="15:18" x14ac:dyDescent="0.25">
      <c r="O14517"/>
      <c r="P14517" s="29"/>
      <c r="R14517"/>
    </row>
    <row r="14518" spans="15:18" x14ac:dyDescent="0.25">
      <c r="O14518"/>
      <c r="P14518" s="29"/>
      <c r="R14518"/>
    </row>
    <row r="14519" spans="15:18" x14ac:dyDescent="0.25">
      <c r="O14519"/>
      <c r="P14519" s="29"/>
      <c r="R14519"/>
    </row>
    <row r="14520" spans="15:18" x14ac:dyDescent="0.25">
      <c r="O14520"/>
      <c r="P14520" s="29"/>
      <c r="R14520"/>
    </row>
    <row r="14521" spans="15:18" x14ac:dyDescent="0.25">
      <c r="O14521"/>
      <c r="P14521" s="29"/>
      <c r="R14521"/>
    </row>
    <row r="14522" spans="15:18" x14ac:dyDescent="0.25">
      <c r="O14522"/>
      <c r="P14522" s="29"/>
      <c r="R14522"/>
    </row>
    <row r="14523" spans="15:18" x14ac:dyDescent="0.25">
      <c r="O14523"/>
      <c r="P14523" s="29"/>
      <c r="R14523"/>
    </row>
    <row r="14524" spans="15:18" x14ac:dyDescent="0.25">
      <c r="O14524"/>
      <c r="P14524" s="29"/>
      <c r="R14524"/>
    </row>
    <row r="14525" spans="15:18" x14ac:dyDescent="0.25">
      <c r="O14525"/>
      <c r="P14525" s="29"/>
      <c r="R14525"/>
    </row>
    <row r="14526" spans="15:18" x14ac:dyDescent="0.25">
      <c r="O14526"/>
      <c r="P14526" s="29"/>
      <c r="R14526"/>
    </row>
    <row r="14527" spans="15:18" x14ac:dyDescent="0.25">
      <c r="O14527"/>
      <c r="P14527" s="29"/>
      <c r="R14527"/>
    </row>
    <row r="14528" spans="15:18" x14ac:dyDescent="0.25">
      <c r="O14528"/>
      <c r="P14528" s="29"/>
      <c r="R14528"/>
    </row>
    <row r="14529" spans="15:18" x14ac:dyDescent="0.25">
      <c r="O14529"/>
      <c r="P14529" s="29"/>
      <c r="R14529"/>
    </row>
    <row r="14530" spans="15:18" x14ac:dyDescent="0.25">
      <c r="O14530"/>
      <c r="P14530" s="29"/>
      <c r="R14530"/>
    </row>
    <row r="14531" spans="15:18" x14ac:dyDescent="0.25">
      <c r="O14531"/>
      <c r="P14531" s="29"/>
      <c r="R14531"/>
    </row>
    <row r="14532" spans="15:18" x14ac:dyDescent="0.25">
      <c r="O14532"/>
      <c r="P14532" s="29"/>
      <c r="R14532"/>
    </row>
    <row r="14533" spans="15:18" x14ac:dyDescent="0.25">
      <c r="O14533"/>
      <c r="P14533" s="29"/>
      <c r="R14533"/>
    </row>
    <row r="14534" spans="15:18" x14ac:dyDescent="0.25">
      <c r="O14534"/>
      <c r="P14534" s="29"/>
      <c r="R14534"/>
    </row>
    <row r="14535" spans="15:18" x14ac:dyDescent="0.25">
      <c r="O14535"/>
      <c r="P14535" s="29"/>
      <c r="R14535"/>
    </row>
    <row r="14536" spans="15:18" x14ac:dyDescent="0.25">
      <c r="O14536"/>
      <c r="P14536" s="29"/>
      <c r="R14536"/>
    </row>
    <row r="14537" spans="15:18" x14ac:dyDescent="0.25">
      <c r="O14537"/>
      <c r="P14537" s="29"/>
      <c r="R14537"/>
    </row>
    <row r="14538" spans="15:18" x14ac:dyDescent="0.25">
      <c r="O14538"/>
      <c r="P14538" s="29"/>
      <c r="R14538"/>
    </row>
    <row r="14539" spans="15:18" x14ac:dyDescent="0.25">
      <c r="O14539"/>
      <c r="P14539" s="29"/>
      <c r="R14539"/>
    </row>
    <row r="14540" spans="15:18" x14ac:dyDescent="0.25">
      <c r="O14540"/>
      <c r="P14540" s="29"/>
      <c r="R14540"/>
    </row>
    <row r="14541" spans="15:18" x14ac:dyDescent="0.25">
      <c r="O14541"/>
      <c r="P14541" s="29"/>
      <c r="R14541"/>
    </row>
    <row r="14542" spans="15:18" x14ac:dyDescent="0.25">
      <c r="O14542"/>
      <c r="P14542" s="29"/>
      <c r="R14542"/>
    </row>
    <row r="14543" spans="15:18" x14ac:dyDescent="0.25">
      <c r="O14543"/>
      <c r="P14543" s="29"/>
      <c r="R14543"/>
    </row>
    <row r="14544" spans="15:18" x14ac:dyDescent="0.25">
      <c r="O14544"/>
      <c r="P14544" s="29"/>
      <c r="R14544"/>
    </row>
    <row r="14545" spans="15:18" x14ac:dyDescent="0.25">
      <c r="O14545"/>
      <c r="P14545" s="29"/>
      <c r="R14545"/>
    </row>
    <row r="14546" spans="15:18" x14ac:dyDescent="0.25">
      <c r="O14546"/>
      <c r="P14546" s="29"/>
      <c r="R14546"/>
    </row>
    <row r="14547" spans="15:18" x14ac:dyDescent="0.25">
      <c r="O14547"/>
      <c r="P14547" s="29"/>
      <c r="R14547"/>
    </row>
    <row r="14548" spans="15:18" x14ac:dyDescent="0.25">
      <c r="O14548"/>
      <c r="P14548" s="29"/>
      <c r="R14548"/>
    </row>
    <row r="14549" spans="15:18" x14ac:dyDescent="0.25">
      <c r="O14549"/>
      <c r="P14549" s="29"/>
      <c r="R14549"/>
    </row>
    <row r="14550" spans="15:18" x14ac:dyDescent="0.25">
      <c r="O14550"/>
      <c r="P14550" s="29"/>
      <c r="R14550"/>
    </row>
    <row r="14551" spans="15:18" x14ac:dyDescent="0.25">
      <c r="O14551"/>
      <c r="P14551" s="29"/>
      <c r="R14551"/>
    </row>
    <row r="14552" spans="15:18" x14ac:dyDescent="0.25">
      <c r="O14552"/>
      <c r="P14552" s="29"/>
      <c r="R14552"/>
    </row>
    <row r="14553" spans="15:18" x14ac:dyDescent="0.25">
      <c r="O14553"/>
      <c r="P14553" s="29"/>
      <c r="R14553"/>
    </row>
    <row r="14554" spans="15:18" x14ac:dyDescent="0.25">
      <c r="O14554"/>
      <c r="P14554" s="29"/>
      <c r="R14554"/>
    </row>
    <row r="14555" spans="15:18" x14ac:dyDescent="0.25">
      <c r="O14555"/>
      <c r="P14555" s="29"/>
      <c r="R14555"/>
    </row>
    <row r="14556" spans="15:18" x14ac:dyDescent="0.25">
      <c r="O14556"/>
      <c r="P14556" s="29"/>
      <c r="R14556"/>
    </row>
    <row r="14557" spans="15:18" x14ac:dyDescent="0.25">
      <c r="O14557"/>
      <c r="P14557" s="29"/>
      <c r="R14557"/>
    </row>
    <row r="14558" spans="15:18" x14ac:dyDescent="0.25">
      <c r="O14558"/>
      <c r="P14558" s="29"/>
      <c r="R14558"/>
    </row>
    <row r="14559" spans="15:18" x14ac:dyDescent="0.25">
      <c r="O14559"/>
      <c r="P14559" s="29"/>
      <c r="R14559"/>
    </row>
    <row r="14560" spans="15:18" x14ac:dyDescent="0.25">
      <c r="O14560"/>
      <c r="P14560" s="29"/>
      <c r="R14560"/>
    </row>
    <row r="14561" spans="15:18" x14ac:dyDescent="0.25">
      <c r="O14561"/>
      <c r="P14561" s="29"/>
      <c r="R14561"/>
    </row>
    <row r="14562" spans="15:18" x14ac:dyDescent="0.25">
      <c r="O14562"/>
      <c r="P14562" s="29"/>
      <c r="R14562"/>
    </row>
    <row r="14563" spans="15:18" x14ac:dyDescent="0.25">
      <c r="O14563"/>
      <c r="P14563" s="29"/>
      <c r="R14563"/>
    </row>
    <row r="14564" spans="15:18" x14ac:dyDescent="0.25">
      <c r="O14564"/>
      <c r="P14564" s="29"/>
      <c r="R14564"/>
    </row>
    <row r="14565" spans="15:18" x14ac:dyDescent="0.25">
      <c r="O14565"/>
      <c r="P14565" s="29"/>
      <c r="R14565"/>
    </row>
    <row r="14566" spans="15:18" x14ac:dyDescent="0.25">
      <c r="O14566"/>
      <c r="P14566" s="29"/>
      <c r="R14566"/>
    </row>
    <row r="14567" spans="15:18" x14ac:dyDescent="0.25">
      <c r="O14567"/>
      <c r="P14567" s="29"/>
      <c r="R14567"/>
    </row>
    <row r="14568" spans="15:18" x14ac:dyDescent="0.25">
      <c r="O14568"/>
      <c r="P14568" s="29"/>
      <c r="R14568"/>
    </row>
    <row r="14569" spans="15:18" x14ac:dyDescent="0.25">
      <c r="O14569"/>
      <c r="P14569" s="29"/>
      <c r="R14569"/>
    </row>
    <row r="14570" spans="15:18" x14ac:dyDescent="0.25">
      <c r="O14570"/>
      <c r="P14570" s="29"/>
      <c r="R14570"/>
    </row>
    <row r="14571" spans="15:18" x14ac:dyDescent="0.25">
      <c r="O14571"/>
      <c r="P14571" s="29"/>
      <c r="R14571"/>
    </row>
    <row r="14572" spans="15:18" x14ac:dyDescent="0.25">
      <c r="O14572"/>
      <c r="P14572" s="29"/>
      <c r="R14572"/>
    </row>
    <row r="14573" spans="15:18" x14ac:dyDescent="0.25">
      <c r="O14573"/>
      <c r="P14573" s="29"/>
      <c r="R14573"/>
    </row>
    <row r="14574" spans="15:18" x14ac:dyDescent="0.25">
      <c r="O14574"/>
      <c r="P14574" s="29"/>
      <c r="R14574"/>
    </row>
    <row r="14575" spans="15:18" x14ac:dyDescent="0.25">
      <c r="O14575"/>
      <c r="P14575" s="29"/>
      <c r="R14575"/>
    </row>
    <row r="14576" spans="15:18" x14ac:dyDescent="0.25">
      <c r="O14576"/>
      <c r="P14576" s="29"/>
      <c r="R14576"/>
    </row>
    <row r="14577" spans="15:18" x14ac:dyDescent="0.25">
      <c r="O14577"/>
      <c r="P14577" s="29"/>
      <c r="R14577"/>
    </row>
    <row r="14578" spans="15:18" x14ac:dyDescent="0.25">
      <c r="O14578"/>
      <c r="P14578" s="29"/>
      <c r="R14578"/>
    </row>
    <row r="14579" spans="15:18" x14ac:dyDescent="0.25">
      <c r="O14579"/>
      <c r="P14579" s="29"/>
      <c r="R14579"/>
    </row>
    <row r="14580" spans="15:18" x14ac:dyDescent="0.25">
      <c r="O14580"/>
      <c r="P14580" s="29"/>
      <c r="R14580"/>
    </row>
    <row r="14581" spans="15:18" x14ac:dyDescent="0.25">
      <c r="O14581"/>
      <c r="P14581" s="29"/>
      <c r="R14581"/>
    </row>
    <row r="14582" spans="15:18" x14ac:dyDescent="0.25">
      <c r="O14582"/>
      <c r="P14582" s="29"/>
      <c r="R14582"/>
    </row>
    <row r="14583" spans="15:18" x14ac:dyDescent="0.25">
      <c r="O14583"/>
      <c r="P14583" s="29"/>
      <c r="R14583"/>
    </row>
    <row r="14584" spans="15:18" x14ac:dyDescent="0.25">
      <c r="O14584"/>
      <c r="P14584" s="29"/>
      <c r="R14584"/>
    </row>
    <row r="14585" spans="15:18" x14ac:dyDescent="0.25">
      <c r="O14585"/>
      <c r="P14585" s="29"/>
      <c r="R14585"/>
    </row>
    <row r="14586" spans="15:18" x14ac:dyDescent="0.25">
      <c r="O14586"/>
      <c r="P14586" s="29"/>
      <c r="R14586"/>
    </row>
    <row r="14587" spans="15:18" x14ac:dyDescent="0.25">
      <c r="O14587"/>
      <c r="P14587" s="29"/>
      <c r="R14587"/>
    </row>
    <row r="14588" spans="15:18" x14ac:dyDescent="0.25">
      <c r="O14588"/>
      <c r="P14588" s="29"/>
      <c r="R14588"/>
    </row>
    <row r="14589" spans="15:18" x14ac:dyDescent="0.25">
      <c r="O14589"/>
      <c r="P14589" s="29"/>
      <c r="R14589"/>
    </row>
    <row r="14590" spans="15:18" x14ac:dyDescent="0.25">
      <c r="O14590"/>
      <c r="P14590" s="29"/>
      <c r="R14590"/>
    </row>
    <row r="14591" spans="15:18" x14ac:dyDescent="0.25">
      <c r="O14591"/>
      <c r="P14591" s="29"/>
      <c r="R14591"/>
    </row>
    <row r="14592" spans="15:18" x14ac:dyDescent="0.25">
      <c r="O14592"/>
      <c r="P14592" s="29"/>
      <c r="R14592"/>
    </row>
    <row r="14593" spans="15:18" x14ac:dyDescent="0.25">
      <c r="O14593"/>
      <c r="P14593" s="29"/>
      <c r="R14593"/>
    </row>
    <row r="14594" spans="15:18" x14ac:dyDescent="0.25">
      <c r="O14594"/>
      <c r="P14594" s="29"/>
      <c r="R14594"/>
    </row>
    <row r="14595" spans="15:18" x14ac:dyDescent="0.25">
      <c r="O14595"/>
      <c r="P14595" s="29"/>
      <c r="R14595"/>
    </row>
    <row r="14596" spans="15:18" x14ac:dyDescent="0.25">
      <c r="O14596"/>
      <c r="P14596" s="29"/>
      <c r="R14596"/>
    </row>
    <row r="14597" spans="15:18" x14ac:dyDescent="0.25">
      <c r="O14597"/>
      <c r="P14597" s="29"/>
      <c r="R14597"/>
    </row>
    <row r="14598" spans="15:18" x14ac:dyDescent="0.25">
      <c r="O14598"/>
      <c r="P14598" s="29"/>
      <c r="R14598"/>
    </row>
    <row r="14599" spans="15:18" x14ac:dyDescent="0.25">
      <c r="O14599"/>
      <c r="P14599" s="29"/>
      <c r="R14599"/>
    </row>
    <row r="14600" spans="15:18" x14ac:dyDescent="0.25">
      <c r="O14600"/>
      <c r="P14600" s="29"/>
      <c r="R14600"/>
    </row>
    <row r="14601" spans="15:18" x14ac:dyDescent="0.25">
      <c r="O14601"/>
      <c r="P14601" s="29"/>
      <c r="R14601"/>
    </row>
    <row r="14602" spans="15:18" x14ac:dyDescent="0.25">
      <c r="O14602"/>
      <c r="P14602" s="29"/>
      <c r="R14602"/>
    </row>
    <row r="14603" spans="15:18" x14ac:dyDescent="0.25">
      <c r="O14603"/>
      <c r="P14603" s="29"/>
      <c r="R14603"/>
    </row>
    <row r="14604" spans="15:18" x14ac:dyDescent="0.25">
      <c r="O14604"/>
      <c r="P14604" s="29"/>
      <c r="R14604"/>
    </row>
    <row r="14605" spans="15:18" x14ac:dyDescent="0.25">
      <c r="O14605"/>
      <c r="P14605" s="29"/>
      <c r="R14605"/>
    </row>
    <row r="14606" spans="15:18" x14ac:dyDescent="0.25">
      <c r="O14606"/>
      <c r="P14606" s="29"/>
      <c r="R14606"/>
    </row>
    <row r="14607" spans="15:18" x14ac:dyDescent="0.25">
      <c r="O14607"/>
      <c r="P14607" s="29"/>
      <c r="R14607"/>
    </row>
    <row r="14608" spans="15:18" x14ac:dyDescent="0.25">
      <c r="O14608"/>
      <c r="P14608" s="29"/>
      <c r="R14608"/>
    </row>
    <row r="14609" spans="15:18" x14ac:dyDescent="0.25">
      <c r="O14609"/>
      <c r="P14609" s="29"/>
      <c r="R14609"/>
    </row>
    <row r="14610" spans="15:18" x14ac:dyDescent="0.25">
      <c r="O14610"/>
      <c r="P14610" s="29"/>
      <c r="R14610"/>
    </row>
    <row r="14611" spans="15:18" x14ac:dyDescent="0.25">
      <c r="O14611"/>
      <c r="P14611" s="29"/>
      <c r="R14611"/>
    </row>
    <row r="14612" spans="15:18" x14ac:dyDescent="0.25">
      <c r="O14612"/>
      <c r="P14612" s="29"/>
      <c r="R14612"/>
    </row>
    <row r="14613" spans="15:18" x14ac:dyDescent="0.25">
      <c r="O14613"/>
      <c r="P14613" s="29"/>
      <c r="R14613"/>
    </row>
    <row r="14614" spans="15:18" x14ac:dyDescent="0.25">
      <c r="O14614"/>
      <c r="P14614" s="29"/>
      <c r="R14614"/>
    </row>
    <row r="14615" spans="15:18" x14ac:dyDescent="0.25">
      <c r="O14615"/>
      <c r="P14615" s="29"/>
      <c r="R14615"/>
    </row>
    <row r="14616" spans="15:18" x14ac:dyDescent="0.25">
      <c r="O14616"/>
      <c r="P14616" s="29"/>
      <c r="R14616"/>
    </row>
    <row r="14617" spans="15:18" x14ac:dyDescent="0.25">
      <c r="O14617"/>
      <c r="P14617" s="29"/>
      <c r="R14617"/>
    </row>
    <row r="14618" spans="15:18" x14ac:dyDescent="0.25">
      <c r="O14618"/>
      <c r="P14618" s="29"/>
      <c r="R14618"/>
    </row>
    <row r="14619" spans="15:18" x14ac:dyDescent="0.25">
      <c r="O14619"/>
      <c r="P14619" s="29"/>
      <c r="R14619"/>
    </row>
    <row r="14620" spans="15:18" x14ac:dyDescent="0.25">
      <c r="O14620"/>
      <c r="P14620" s="29"/>
      <c r="R14620"/>
    </row>
    <row r="14621" spans="15:18" x14ac:dyDescent="0.25">
      <c r="O14621"/>
      <c r="P14621" s="29"/>
      <c r="R14621"/>
    </row>
    <row r="14622" spans="15:18" x14ac:dyDescent="0.25">
      <c r="O14622"/>
      <c r="P14622" s="29"/>
      <c r="R14622"/>
    </row>
    <row r="14623" spans="15:18" x14ac:dyDescent="0.25">
      <c r="O14623"/>
      <c r="P14623" s="29"/>
      <c r="R14623"/>
    </row>
    <row r="14624" spans="15:18" x14ac:dyDescent="0.25">
      <c r="O14624"/>
      <c r="P14624" s="29"/>
      <c r="R14624"/>
    </row>
    <row r="14625" spans="15:18" x14ac:dyDescent="0.25">
      <c r="O14625"/>
      <c r="P14625" s="29"/>
      <c r="R14625"/>
    </row>
    <row r="14626" spans="15:18" x14ac:dyDescent="0.25">
      <c r="O14626"/>
      <c r="P14626" s="29"/>
      <c r="R14626"/>
    </row>
    <row r="14627" spans="15:18" x14ac:dyDescent="0.25">
      <c r="O14627"/>
      <c r="P14627" s="29"/>
      <c r="R14627"/>
    </row>
    <row r="14628" spans="15:18" x14ac:dyDescent="0.25">
      <c r="O14628"/>
      <c r="P14628" s="29"/>
      <c r="R14628"/>
    </row>
    <row r="14629" spans="15:18" x14ac:dyDescent="0.25">
      <c r="O14629"/>
      <c r="P14629" s="29"/>
      <c r="R14629"/>
    </row>
    <row r="14630" spans="15:18" x14ac:dyDescent="0.25">
      <c r="O14630"/>
      <c r="P14630" s="29"/>
      <c r="R14630"/>
    </row>
    <row r="14631" spans="15:18" x14ac:dyDescent="0.25">
      <c r="O14631"/>
      <c r="P14631" s="29"/>
      <c r="R14631"/>
    </row>
    <row r="14632" spans="15:18" x14ac:dyDescent="0.25">
      <c r="O14632"/>
      <c r="P14632" s="29"/>
      <c r="R14632"/>
    </row>
    <row r="14633" spans="15:18" x14ac:dyDescent="0.25">
      <c r="O14633"/>
      <c r="P14633" s="29"/>
      <c r="R14633"/>
    </row>
    <row r="14634" spans="15:18" x14ac:dyDescent="0.25">
      <c r="O14634"/>
      <c r="P14634" s="29"/>
      <c r="R14634"/>
    </row>
    <row r="14635" spans="15:18" x14ac:dyDescent="0.25">
      <c r="O14635"/>
      <c r="P14635" s="29"/>
      <c r="R14635"/>
    </row>
    <row r="14636" spans="15:18" x14ac:dyDescent="0.25">
      <c r="O14636"/>
      <c r="P14636" s="29"/>
      <c r="R14636"/>
    </row>
    <row r="14637" spans="15:18" x14ac:dyDescent="0.25">
      <c r="O14637"/>
      <c r="P14637" s="29"/>
      <c r="R14637"/>
    </row>
    <row r="14638" spans="15:18" x14ac:dyDescent="0.25">
      <c r="O14638"/>
      <c r="P14638" s="29"/>
      <c r="R14638"/>
    </row>
    <row r="14639" spans="15:18" x14ac:dyDescent="0.25">
      <c r="O14639"/>
      <c r="P14639" s="29"/>
      <c r="R14639"/>
    </row>
    <row r="14640" spans="15:18" x14ac:dyDescent="0.25">
      <c r="O14640"/>
      <c r="P14640" s="29"/>
      <c r="R14640"/>
    </row>
    <row r="14641" spans="15:18" x14ac:dyDescent="0.25">
      <c r="O14641"/>
      <c r="P14641" s="29"/>
      <c r="R14641"/>
    </row>
    <row r="14642" spans="15:18" x14ac:dyDescent="0.25">
      <c r="O14642"/>
      <c r="P14642" s="29"/>
      <c r="R14642"/>
    </row>
    <row r="14643" spans="15:18" x14ac:dyDescent="0.25">
      <c r="O14643"/>
      <c r="P14643" s="29"/>
      <c r="R14643"/>
    </row>
    <row r="14644" spans="15:18" x14ac:dyDescent="0.25">
      <c r="O14644"/>
      <c r="P14644" s="29"/>
      <c r="R14644"/>
    </row>
    <row r="14645" spans="15:18" x14ac:dyDescent="0.25">
      <c r="O14645"/>
      <c r="P14645" s="29"/>
      <c r="R14645"/>
    </row>
    <row r="14646" spans="15:18" x14ac:dyDescent="0.25">
      <c r="O14646"/>
      <c r="P14646" s="29"/>
      <c r="R14646"/>
    </row>
    <row r="14647" spans="15:18" x14ac:dyDescent="0.25">
      <c r="O14647"/>
      <c r="P14647" s="29"/>
      <c r="R14647"/>
    </row>
    <row r="14648" spans="15:18" x14ac:dyDescent="0.25">
      <c r="O14648"/>
      <c r="P14648" s="29"/>
      <c r="R14648"/>
    </row>
    <row r="14649" spans="15:18" x14ac:dyDescent="0.25">
      <c r="O14649"/>
      <c r="P14649" s="29"/>
      <c r="R14649"/>
    </row>
    <row r="14650" spans="15:18" x14ac:dyDescent="0.25">
      <c r="O14650"/>
      <c r="P14650" s="29"/>
      <c r="R14650"/>
    </row>
    <row r="14651" spans="15:18" x14ac:dyDescent="0.25">
      <c r="O14651"/>
      <c r="P14651" s="29"/>
      <c r="R14651"/>
    </row>
    <row r="14652" spans="15:18" x14ac:dyDescent="0.25">
      <c r="O14652"/>
      <c r="P14652" s="29"/>
      <c r="R14652"/>
    </row>
    <row r="14653" spans="15:18" x14ac:dyDescent="0.25">
      <c r="O14653"/>
      <c r="P14653" s="29"/>
      <c r="R14653"/>
    </row>
    <row r="14654" spans="15:18" x14ac:dyDescent="0.25">
      <c r="O14654"/>
      <c r="P14654" s="29"/>
      <c r="R14654"/>
    </row>
    <row r="14655" spans="15:18" x14ac:dyDescent="0.25">
      <c r="O14655"/>
      <c r="P14655" s="29"/>
      <c r="R14655"/>
    </row>
    <row r="14656" spans="15:18" x14ac:dyDescent="0.25">
      <c r="O14656"/>
      <c r="P14656" s="29"/>
      <c r="R14656"/>
    </row>
    <row r="14657" spans="15:18" x14ac:dyDescent="0.25">
      <c r="O14657"/>
      <c r="P14657" s="29"/>
      <c r="R14657"/>
    </row>
    <row r="14658" spans="15:18" x14ac:dyDescent="0.25">
      <c r="O14658"/>
      <c r="P14658" s="29"/>
      <c r="R14658"/>
    </row>
    <row r="14659" spans="15:18" x14ac:dyDescent="0.25">
      <c r="O14659"/>
      <c r="P14659" s="29"/>
      <c r="R14659"/>
    </row>
    <row r="14660" spans="15:18" x14ac:dyDescent="0.25">
      <c r="O14660"/>
      <c r="P14660" s="29"/>
      <c r="R14660"/>
    </row>
    <row r="14661" spans="15:18" x14ac:dyDescent="0.25">
      <c r="O14661"/>
      <c r="P14661" s="29"/>
      <c r="R14661"/>
    </row>
    <row r="14662" spans="15:18" x14ac:dyDescent="0.25">
      <c r="O14662"/>
      <c r="P14662" s="29"/>
      <c r="R14662"/>
    </row>
    <row r="14663" spans="15:18" x14ac:dyDescent="0.25">
      <c r="O14663"/>
      <c r="P14663" s="29"/>
      <c r="R14663"/>
    </row>
    <row r="14664" spans="15:18" x14ac:dyDescent="0.25">
      <c r="O14664"/>
      <c r="P14664" s="29"/>
      <c r="R14664"/>
    </row>
    <row r="14665" spans="15:18" x14ac:dyDescent="0.25">
      <c r="O14665"/>
      <c r="P14665" s="29"/>
      <c r="R14665"/>
    </row>
    <row r="14666" spans="15:18" x14ac:dyDescent="0.25">
      <c r="O14666"/>
      <c r="P14666" s="29"/>
      <c r="R14666"/>
    </row>
    <row r="14667" spans="15:18" x14ac:dyDescent="0.25">
      <c r="O14667"/>
      <c r="P14667" s="29"/>
      <c r="R14667"/>
    </row>
    <row r="14668" spans="15:18" x14ac:dyDescent="0.25">
      <c r="O14668"/>
      <c r="P14668" s="29"/>
      <c r="R14668"/>
    </row>
    <row r="14669" spans="15:18" x14ac:dyDescent="0.25">
      <c r="O14669"/>
      <c r="P14669" s="29"/>
      <c r="R14669"/>
    </row>
    <row r="14670" spans="15:18" x14ac:dyDescent="0.25">
      <c r="O14670"/>
      <c r="P14670" s="29"/>
      <c r="R14670"/>
    </row>
    <row r="14671" spans="15:18" x14ac:dyDescent="0.25">
      <c r="O14671"/>
      <c r="P14671" s="29"/>
      <c r="R14671"/>
    </row>
    <row r="14672" spans="15:18" x14ac:dyDescent="0.25">
      <c r="O14672"/>
      <c r="P14672" s="29"/>
      <c r="R14672"/>
    </row>
    <row r="14673" spans="15:18" x14ac:dyDescent="0.25">
      <c r="O14673"/>
      <c r="P14673" s="29"/>
      <c r="R14673"/>
    </row>
    <row r="14674" spans="15:18" x14ac:dyDescent="0.25">
      <c r="O14674"/>
      <c r="P14674" s="29"/>
      <c r="R14674"/>
    </row>
    <row r="14675" spans="15:18" x14ac:dyDescent="0.25">
      <c r="O14675"/>
      <c r="P14675" s="29"/>
      <c r="R14675"/>
    </row>
    <row r="14676" spans="15:18" x14ac:dyDescent="0.25">
      <c r="O14676"/>
      <c r="P14676" s="29"/>
      <c r="R14676"/>
    </row>
    <row r="14677" spans="15:18" x14ac:dyDescent="0.25">
      <c r="O14677"/>
      <c r="P14677" s="29"/>
      <c r="R14677"/>
    </row>
    <row r="14678" spans="15:18" x14ac:dyDescent="0.25">
      <c r="O14678"/>
      <c r="P14678" s="29"/>
      <c r="R14678"/>
    </row>
    <row r="14679" spans="15:18" x14ac:dyDescent="0.25">
      <c r="O14679"/>
      <c r="P14679" s="29"/>
      <c r="R14679"/>
    </row>
    <row r="14680" spans="15:18" x14ac:dyDescent="0.25">
      <c r="O14680"/>
      <c r="P14680" s="29"/>
      <c r="R14680"/>
    </row>
    <row r="14681" spans="15:18" x14ac:dyDescent="0.25">
      <c r="O14681"/>
      <c r="P14681" s="29"/>
      <c r="R14681"/>
    </row>
    <row r="14682" spans="15:18" x14ac:dyDescent="0.25">
      <c r="O14682"/>
      <c r="P14682" s="29"/>
      <c r="R14682"/>
    </row>
    <row r="14683" spans="15:18" x14ac:dyDescent="0.25">
      <c r="O14683"/>
      <c r="P14683" s="29"/>
      <c r="R14683"/>
    </row>
    <row r="14684" spans="15:18" x14ac:dyDescent="0.25">
      <c r="O14684"/>
      <c r="P14684" s="29"/>
      <c r="R14684"/>
    </row>
    <row r="14685" spans="15:18" x14ac:dyDescent="0.25">
      <c r="O14685"/>
      <c r="P14685" s="29"/>
      <c r="R14685"/>
    </row>
    <row r="14686" spans="15:18" x14ac:dyDescent="0.25">
      <c r="O14686"/>
      <c r="P14686" s="29"/>
      <c r="R14686"/>
    </row>
    <row r="14687" spans="15:18" x14ac:dyDescent="0.25">
      <c r="O14687"/>
      <c r="P14687" s="29"/>
      <c r="R14687"/>
    </row>
    <row r="14688" spans="15:18" x14ac:dyDescent="0.25">
      <c r="O14688"/>
      <c r="P14688" s="29"/>
      <c r="R14688"/>
    </row>
    <row r="14689" spans="15:18" x14ac:dyDescent="0.25">
      <c r="O14689"/>
      <c r="P14689" s="29"/>
      <c r="R14689"/>
    </row>
    <row r="14690" spans="15:18" x14ac:dyDescent="0.25">
      <c r="O14690"/>
      <c r="P14690" s="29"/>
      <c r="R14690"/>
    </row>
    <row r="14691" spans="15:18" x14ac:dyDescent="0.25">
      <c r="O14691"/>
      <c r="P14691" s="29"/>
      <c r="R14691"/>
    </row>
    <row r="14692" spans="15:18" x14ac:dyDescent="0.25">
      <c r="O14692"/>
      <c r="P14692" s="29"/>
      <c r="R14692"/>
    </row>
    <row r="14693" spans="15:18" x14ac:dyDescent="0.25">
      <c r="O14693"/>
      <c r="P14693" s="29"/>
      <c r="R14693"/>
    </row>
    <row r="14694" spans="15:18" x14ac:dyDescent="0.25">
      <c r="O14694"/>
      <c r="P14694" s="29"/>
      <c r="R14694"/>
    </row>
    <row r="14695" spans="15:18" x14ac:dyDescent="0.25">
      <c r="O14695"/>
      <c r="P14695" s="29"/>
      <c r="R14695"/>
    </row>
    <row r="14696" spans="15:18" x14ac:dyDescent="0.25">
      <c r="O14696"/>
      <c r="P14696" s="29"/>
      <c r="R14696"/>
    </row>
    <row r="14697" spans="15:18" x14ac:dyDescent="0.25">
      <c r="O14697"/>
      <c r="P14697" s="29"/>
      <c r="R14697"/>
    </row>
    <row r="14698" spans="15:18" x14ac:dyDescent="0.25">
      <c r="O14698"/>
      <c r="P14698" s="29"/>
      <c r="R14698"/>
    </row>
    <row r="14699" spans="15:18" x14ac:dyDescent="0.25">
      <c r="O14699"/>
      <c r="P14699" s="29"/>
      <c r="R14699"/>
    </row>
    <row r="14700" spans="15:18" x14ac:dyDescent="0.25">
      <c r="O14700"/>
      <c r="P14700" s="29"/>
      <c r="R14700"/>
    </row>
    <row r="14701" spans="15:18" x14ac:dyDescent="0.25">
      <c r="O14701"/>
      <c r="P14701" s="29"/>
      <c r="R14701"/>
    </row>
    <row r="14702" spans="15:18" x14ac:dyDescent="0.25">
      <c r="O14702"/>
      <c r="P14702" s="29"/>
      <c r="R14702"/>
    </row>
    <row r="14703" spans="15:18" x14ac:dyDescent="0.25">
      <c r="O14703"/>
      <c r="P14703" s="29"/>
      <c r="R14703"/>
    </row>
    <row r="14704" spans="15:18" x14ac:dyDescent="0.25">
      <c r="O14704"/>
      <c r="P14704" s="29"/>
      <c r="R14704"/>
    </row>
    <row r="14705" spans="15:18" x14ac:dyDescent="0.25">
      <c r="O14705"/>
      <c r="P14705" s="29"/>
      <c r="R14705"/>
    </row>
    <row r="14706" spans="15:18" x14ac:dyDescent="0.25">
      <c r="O14706"/>
      <c r="P14706" s="29"/>
      <c r="R14706"/>
    </row>
    <row r="14707" spans="15:18" x14ac:dyDescent="0.25">
      <c r="O14707"/>
      <c r="P14707" s="29"/>
      <c r="R14707"/>
    </row>
    <row r="14708" spans="15:18" x14ac:dyDescent="0.25">
      <c r="O14708"/>
      <c r="P14708" s="29"/>
      <c r="R14708"/>
    </row>
    <row r="14709" spans="15:18" x14ac:dyDescent="0.25">
      <c r="O14709"/>
      <c r="P14709" s="29"/>
      <c r="R14709"/>
    </row>
    <row r="14710" spans="15:18" x14ac:dyDescent="0.25">
      <c r="O14710"/>
      <c r="P14710" s="29"/>
      <c r="R14710"/>
    </row>
    <row r="14711" spans="15:18" x14ac:dyDescent="0.25">
      <c r="O14711"/>
      <c r="P14711" s="29"/>
      <c r="R14711"/>
    </row>
    <row r="14712" spans="15:18" x14ac:dyDescent="0.25">
      <c r="O14712"/>
      <c r="P14712" s="29"/>
      <c r="R14712"/>
    </row>
    <row r="14713" spans="15:18" x14ac:dyDescent="0.25">
      <c r="O14713"/>
      <c r="P14713" s="29"/>
      <c r="R14713"/>
    </row>
    <row r="14714" spans="15:18" x14ac:dyDescent="0.25">
      <c r="O14714"/>
      <c r="P14714" s="29"/>
      <c r="R14714"/>
    </row>
    <row r="14715" spans="15:18" x14ac:dyDescent="0.25">
      <c r="O14715"/>
      <c r="P14715" s="29"/>
      <c r="R14715"/>
    </row>
    <row r="14716" spans="15:18" x14ac:dyDescent="0.25">
      <c r="O14716"/>
      <c r="P14716" s="29"/>
      <c r="R14716"/>
    </row>
    <row r="14717" spans="15:18" x14ac:dyDescent="0.25">
      <c r="O14717"/>
      <c r="P14717" s="29"/>
      <c r="R14717"/>
    </row>
    <row r="14718" spans="15:18" x14ac:dyDescent="0.25">
      <c r="O14718"/>
      <c r="P14718" s="29"/>
      <c r="R14718"/>
    </row>
    <row r="14719" spans="15:18" x14ac:dyDescent="0.25">
      <c r="O14719"/>
      <c r="P14719" s="29"/>
      <c r="R14719"/>
    </row>
    <row r="14720" spans="15:18" x14ac:dyDescent="0.25">
      <c r="O14720"/>
      <c r="P14720" s="29"/>
      <c r="R14720"/>
    </row>
    <row r="14721" spans="15:18" x14ac:dyDescent="0.25">
      <c r="O14721"/>
      <c r="P14721" s="29"/>
      <c r="R14721"/>
    </row>
    <row r="14722" spans="15:18" x14ac:dyDescent="0.25">
      <c r="O14722"/>
      <c r="P14722" s="29"/>
      <c r="R14722"/>
    </row>
    <row r="14723" spans="15:18" x14ac:dyDescent="0.25">
      <c r="O14723"/>
      <c r="P14723" s="29"/>
      <c r="R14723"/>
    </row>
    <row r="14724" spans="15:18" x14ac:dyDescent="0.25">
      <c r="O14724"/>
      <c r="P14724" s="29"/>
      <c r="R14724"/>
    </row>
    <row r="14725" spans="15:18" x14ac:dyDescent="0.25">
      <c r="O14725"/>
      <c r="P14725" s="29"/>
      <c r="R14725"/>
    </row>
    <row r="14726" spans="15:18" x14ac:dyDescent="0.25">
      <c r="O14726"/>
      <c r="P14726" s="29"/>
      <c r="R14726"/>
    </row>
    <row r="14727" spans="15:18" x14ac:dyDescent="0.25">
      <c r="O14727"/>
      <c r="P14727" s="29"/>
      <c r="R14727"/>
    </row>
    <row r="14728" spans="15:18" x14ac:dyDescent="0.25">
      <c r="O14728"/>
      <c r="P14728" s="29"/>
      <c r="R14728"/>
    </row>
    <row r="14729" spans="15:18" x14ac:dyDescent="0.25">
      <c r="O14729"/>
      <c r="P14729" s="29"/>
      <c r="R14729"/>
    </row>
    <row r="14730" spans="15:18" x14ac:dyDescent="0.25">
      <c r="O14730"/>
      <c r="P14730" s="29"/>
      <c r="R14730"/>
    </row>
    <row r="14731" spans="15:18" x14ac:dyDescent="0.25">
      <c r="O14731"/>
      <c r="P14731" s="29"/>
      <c r="R14731"/>
    </row>
    <row r="14732" spans="15:18" x14ac:dyDescent="0.25">
      <c r="O14732"/>
      <c r="P14732" s="29"/>
      <c r="R14732"/>
    </row>
    <row r="14733" spans="15:18" x14ac:dyDescent="0.25">
      <c r="O14733"/>
      <c r="P14733" s="29"/>
      <c r="R14733"/>
    </row>
    <row r="14734" spans="15:18" x14ac:dyDescent="0.25">
      <c r="O14734"/>
      <c r="P14734" s="29"/>
      <c r="R14734"/>
    </row>
    <row r="14735" spans="15:18" x14ac:dyDescent="0.25">
      <c r="O14735"/>
      <c r="P14735" s="29"/>
      <c r="R14735"/>
    </row>
    <row r="14736" spans="15:18" x14ac:dyDescent="0.25">
      <c r="O14736"/>
      <c r="P14736" s="29"/>
      <c r="R14736"/>
    </row>
    <row r="14737" spans="15:18" x14ac:dyDescent="0.25">
      <c r="O14737"/>
      <c r="P14737" s="29"/>
      <c r="R14737"/>
    </row>
    <row r="14738" spans="15:18" x14ac:dyDescent="0.25">
      <c r="O14738"/>
      <c r="P14738" s="29"/>
      <c r="R14738"/>
    </row>
    <row r="14739" spans="15:18" x14ac:dyDescent="0.25">
      <c r="O14739"/>
      <c r="P14739" s="29"/>
      <c r="R14739"/>
    </row>
    <row r="14740" spans="15:18" x14ac:dyDescent="0.25">
      <c r="O14740"/>
      <c r="P14740" s="29"/>
      <c r="R14740"/>
    </row>
    <row r="14741" spans="15:18" x14ac:dyDescent="0.25">
      <c r="O14741"/>
      <c r="P14741" s="29"/>
      <c r="R14741"/>
    </row>
    <row r="14742" spans="15:18" x14ac:dyDescent="0.25">
      <c r="O14742"/>
      <c r="P14742" s="29"/>
      <c r="R14742"/>
    </row>
    <row r="14743" spans="15:18" x14ac:dyDescent="0.25">
      <c r="O14743"/>
      <c r="P14743" s="29"/>
      <c r="R14743"/>
    </row>
    <row r="14744" spans="15:18" x14ac:dyDescent="0.25">
      <c r="O14744"/>
      <c r="P14744" s="29"/>
      <c r="R14744"/>
    </row>
    <row r="14745" spans="15:18" x14ac:dyDescent="0.25">
      <c r="O14745"/>
      <c r="P14745" s="29"/>
      <c r="R14745"/>
    </row>
    <row r="14746" spans="15:18" x14ac:dyDescent="0.25">
      <c r="O14746"/>
      <c r="P14746" s="29"/>
      <c r="R14746"/>
    </row>
    <row r="14747" spans="15:18" x14ac:dyDescent="0.25">
      <c r="O14747"/>
      <c r="P14747" s="29"/>
      <c r="R14747"/>
    </row>
    <row r="14748" spans="15:18" x14ac:dyDescent="0.25">
      <c r="O14748"/>
      <c r="P14748" s="29"/>
      <c r="R14748"/>
    </row>
    <row r="14749" spans="15:18" x14ac:dyDescent="0.25">
      <c r="O14749"/>
      <c r="P14749" s="29"/>
      <c r="R14749"/>
    </row>
    <row r="14750" spans="15:18" x14ac:dyDescent="0.25">
      <c r="O14750"/>
      <c r="P14750" s="29"/>
      <c r="R14750"/>
    </row>
    <row r="14751" spans="15:18" x14ac:dyDescent="0.25">
      <c r="O14751"/>
      <c r="P14751" s="29"/>
      <c r="R14751"/>
    </row>
    <row r="14752" spans="15:18" x14ac:dyDescent="0.25">
      <c r="O14752"/>
      <c r="P14752" s="29"/>
      <c r="R14752"/>
    </row>
    <row r="14753" spans="15:18" x14ac:dyDescent="0.25">
      <c r="O14753"/>
      <c r="P14753" s="29"/>
      <c r="R14753"/>
    </row>
    <row r="14754" spans="15:18" x14ac:dyDescent="0.25">
      <c r="O14754"/>
      <c r="P14754" s="29"/>
      <c r="R14754"/>
    </row>
    <row r="14755" spans="15:18" x14ac:dyDescent="0.25">
      <c r="O14755"/>
      <c r="P14755" s="29"/>
      <c r="R14755"/>
    </row>
    <row r="14756" spans="15:18" x14ac:dyDescent="0.25">
      <c r="O14756"/>
      <c r="P14756" s="29"/>
      <c r="R14756"/>
    </row>
    <row r="14757" spans="15:18" x14ac:dyDescent="0.25">
      <c r="O14757"/>
      <c r="P14757" s="29"/>
      <c r="R14757"/>
    </row>
    <row r="14758" spans="15:18" x14ac:dyDescent="0.25">
      <c r="O14758"/>
      <c r="P14758" s="29"/>
      <c r="R14758"/>
    </row>
    <row r="14759" spans="15:18" x14ac:dyDescent="0.25">
      <c r="O14759"/>
      <c r="P14759" s="29"/>
      <c r="R14759"/>
    </row>
    <row r="14760" spans="15:18" x14ac:dyDescent="0.25">
      <c r="O14760"/>
      <c r="P14760" s="29"/>
      <c r="R14760"/>
    </row>
    <row r="14761" spans="15:18" x14ac:dyDescent="0.25">
      <c r="O14761"/>
      <c r="P14761" s="29"/>
      <c r="R14761"/>
    </row>
    <row r="14762" spans="15:18" x14ac:dyDescent="0.25">
      <c r="O14762"/>
      <c r="P14762" s="29"/>
      <c r="R14762"/>
    </row>
    <row r="14763" spans="15:18" x14ac:dyDescent="0.25">
      <c r="O14763"/>
      <c r="P14763" s="29"/>
      <c r="R14763"/>
    </row>
    <row r="14764" spans="15:18" x14ac:dyDescent="0.25">
      <c r="O14764"/>
      <c r="P14764" s="29"/>
      <c r="R14764"/>
    </row>
    <row r="14765" spans="15:18" x14ac:dyDescent="0.25">
      <c r="O14765"/>
      <c r="P14765" s="29"/>
      <c r="R14765"/>
    </row>
    <row r="14766" spans="15:18" x14ac:dyDescent="0.25">
      <c r="O14766"/>
      <c r="P14766" s="29"/>
      <c r="R14766"/>
    </row>
    <row r="14767" spans="15:18" x14ac:dyDescent="0.25">
      <c r="O14767"/>
      <c r="P14767" s="29"/>
      <c r="R14767"/>
    </row>
    <row r="14768" spans="15:18" x14ac:dyDescent="0.25">
      <c r="O14768"/>
      <c r="P14768" s="29"/>
      <c r="R14768"/>
    </row>
    <row r="14769" spans="15:18" x14ac:dyDescent="0.25">
      <c r="O14769"/>
      <c r="P14769" s="29"/>
      <c r="R14769"/>
    </row>
    <row r="14770" spans="15:18" x14ac:dyDescent="0.25">
      <c r="O14770"/>
      <c r="P14770" s="29"/>
      <c r="R14770"/>
    </row>
    <row r="14771" spans="15:18" x14ac:dyDescent="0.25">
      <c r="O14771"/>
      <c r="P14771" s="29"/>
      <c r="R14771"/>
    </row>
    <row r="14772" spans="15:18" x14ac:dyDescent="0.25">
      <c r="O14772"/>
      <c r="P14772" s="29"/>
      <c r="R14772"/>
    </row>
    <row r="14773" spans="15:18" x14ac:dyDescent="0.25">
      <c r="O14773"/>
      <c r="P14773" s="29"/>
      <c r="R14773"/>
    </row>
    <row r="14774" spans="15:18" x14ac:dyDescent="0.25">
      <c r="O14774"/>
      <c r="P14774" s="29"/>
      <c r="R14774"/>
    </row>
    <row r="14775" spans="15:18" x14ac:dyDescent="0.25">
      <c r="O14775"/>
      <c r="P14775" s="29"/>
      <c r="R14775"/>
    </row>
    <row r="14776" spans="15:18" x14ac:dyDescent="0.25">
      <c r="O14776"/>
      <c r="P14776" s="29"/>
      <c r="R14776"/>
    </row>
    <row r="14777" spans="15:18" x14ac:dyDescent="0.25">
      <c r="O14777"/>
      <c r="P14777" s="29"/>
      <c r="R14777"/>
    </row>
    <row r="14778" spans="15:18" x14ac:dyDescent="0.25">
      <c r="O14778"/>
      <c r="P14778" s="29"/>
      <c r="R14778"/>
    </row>
    <row r="14779" spans="15:18" x14ac:dyDescent="0.25">
      <c r="O14779"/>
      <c r="P14779" s="29"/>
      <c r="R14779"/>
    </row>
    <row r="14780" spans="15:18" x14ac:dyDescent="0.25">
      <c r="O14780"/>
      <c r="P14780" s="29"/>
      <c r="R14780"/>
    </row>
    <row r="14781" spans="15:18" x14ac:dyDescent="0.25">
      <c r="O14781"/>
      <c r="P14781" s="29"/>
      <c r="R14781"/>
    </row>
    <row r="14782" spans="15:18" x14ac:dyDescent="0.25">
      <c r="O14782"/>
      <c r="P14782" s="29"/>
      <c r="R14782"/>
    </row>
    <row r="14783" spans="15:18" x14ac:dyDescent="0.25">
      <c r="O14783"/>
      <c r="P14783" s="29"/>
      <c r="R14783"/>
    </row>
    <row r="14784" spans="15:18" x14ac:dyDescent="0.25">
      <c r="O14784"/>
      <c r="P14784" s="29"/>
      <c r="R14784"/>
    </row>
    <row r="14785" spans="15:18" x14ac:dyDescent="0.25">
      <c r="O14785"/>
      <c r="P14785" s="29"/>
      <c r="R14785"/>
    </row>
    <row r="14786" spans="15:18" x14ac:dyDescent="0.25">
      <c r="O14786"/>
      <c r="P14786" s="29"/>
      <c r="R14786"/>
    </row>
    <row r="14787" spans="15:18" x14ac:dyDescent="0.25">
      <c r="O14787"/>
      <c r="P14787" s="29"/>
      <c r="R14787"/>
    </row>
    <row r="14788" spans="15:18" x14ac:dyDescent="0.25">
      <c r="O14788"/>
      <c r="P14788" s="29"/>
      <c r="R14788"/>
    </row>
    <row r="14789" spans="15:18" x14ac:dyDescent="0.25">
      <c r="O14789"/>
      <c r="P14789" s="29"/>
      <c r="R14789"/>
    </row>
    <row r="14790" spans="15:18" x14ac:dyDescent="0.25">
      <c r="O14790"/>
      <c r="P14790" s="29"/>
      <c r="R14790"/>
    </row>
    <row r="14791" spans="15:18" x14ac:dyDescent="0.25">
      <c r="O14791"/>
      <c r="P14791" s="29"/>
      <c r="R14791"/>
    </row>
    <row r="14792" spans="15:18" x14ac:dyDescent="0.25">
      <c r="O14792"/>
      <c r="P14792" s="29"/>
      <c r="R14792"/>
    </row>
    <row r="14793" spans="15:18" x14ac:dyDescent="0.25">
      <c r="O14793"/>
      <c r="P14793" s="29"/>
      <c r="R14793"/>
    </row>
    <row r="14794" spans="15:18" x14ac:dyDescent="0.25">
      <c r="O14794"/>
      <c r="P14794" s="29"/>
      <c r="R14794"/>
    </row>
    <row r="14795" spans="15:18" x14ac:dyDescent="0.25">
      <c r="O14795"/>
      <c r="P14795" s="29"/>
      <c r="R14795"/>
    </row>
    <row r="14796" spans="15:18" x14ac:dyDescent="0.25">
      <c r="O14796"/>
      <c r="P14796" s="29"/>
      <c r="R14796"/>
    </row>
    <row r="14797" spans="15:18" x14ac:dyDescent="0.25">
      <c r="O14797"/>
      <c r="P14797" s="29"/>
      <c r="R14797"/>
    </row>
    <row r="14798" spans="15:18" x14ac:dyDescent="0.25">
      <c r="O14798"/>
      <c r="P14798" s="29"/>
      <c r="R14798"/>
    </row>
    <row r="14799" spans="15:18" x14ac:dyDescent="0.25">
      <c r="O14799"/>
      <c r="P14799" s="29"/>
      <c r="R14799"/>
    </row>
    <row r="14800" spans="15:18" x14ac:dyDescent="0.25">
      <c r="O14800"/>
      <c r="P14800" s="29"/>
      <c r="R14800"/>
    </row>
    <row r="14801" spans="15:18" x14ac:dyDescent="0.25">
      <c r="O14801"/>
      <c r="P14801" s="29"/>
      <c r="R14801"/>
    </row>
    <row r="14802" spans="15:18" x14ac:dyDescent="0.25">
      <c r="O14802"/>
      <c r="P14802" s="29"/>
      <c r="R14802"/>
    </row>
    <row r="14803" spans="15:18" x14ac:dyDescent="0.25">
      <c r="O14803"/>
      <c r="P14803" s="29"/>
      <c r="R14803"/>
    </row>
    <row r="14804" spans="15:18" x14ac:dyDescent="0.25">
      <c r="O14804"/>
      <c r="P14804" s="29"/>
      <c r="R14804"/>
    </row>
    <row r="14805" spans="15:18" x14ac:dyDescent="0.25">
      <c r="O14805"/>
      <c r="P14805" s="29"/>
      <c r="R14805"/>
    </row>
    <row r="14806" spans="15:18" x14ac:dyDescent="0.25">
      <c r="O14806"/>
      <c r="P14806" s="29"/>
      <c r="R14806"/>
    </row>
    <row r="14807" spans="15:18" x14ac:dyDescent="0.25">
      <c r="O14807"/>
      <c r="P14807" s="29"/>
      <c r="R14807"/>
    </row>
    <row r="14808" spans="15:18" x14ac:dyDescent="0.25">
      <c r="O14808"/>
      <c r="P14808" s="29"/>
      <c r="R14808"/>
    </row>
    <row r="14809" spans="15:18" x14ac:dyDescent="0.25">
      <c r="O14809"/>
      <c r="P14809" s="29"/>
      <c r="R14809"/>
    </row>
    <row r="14810" spans="15:18" x14ac:dyDescent="0.25">
      <c r="O14810"/>
      <c r="P14810" s="29"/>
      <c r="R14810"/>
    </row>
    <row r="14811" spans="15:18" x14ac:dyDescent="0.25">
      <c r="O14811"/>
      <c r="P14811" s="29"/>
      <c r="R14811"/>
    </row>
    <row r="14812" spans="15:18" x14ac:dyDescent="0.25">
      <c r="O14812"/>
      <c r="P14812" s="29"/>
      <c r="R14812"/>
    </row>
    <row r="14813" spans="15:18" x14ac:dyDescent="0.25">
      <c r="O14813"/>
      <c r="P14813" s="29"/>
      <c r="R14813"/>
    </row>
    <row r="14814" spans="15:18" x14ac:dyDescent="0.25">
      <c r="O14814"/>
      <c r="P14814" s="29"/>
      <c r="R14814"/>
    </row>
    <row r="14815" spans="15:18" x14ac:dyDescent="0.25">
      <c r="O14815"/>
      <c r="P14815" s="29"/>
      <c r="R14815"/>
    </row>
    <row r="14816" spans="15:18" x14ac:dyDescent="0.25">
      <c r="O14816"/>
      <c r="P14816" s="29"/>
      <c r="R14816"/>
    </row>
    <row r="14817" spans="15:18" x14ac:dyDescent="0.25">
      <c r="O14817"/>
      <c r="P14817" s="29"/>
      <c r="R14817"/>
    </row>
    <row r="14818" spans="15:18" x14ac:dyDescent="0.25">
      <c r="O14818"/>
      <c r="P14818" s="29"/>
      <c r="R14818"/>
    </row>
    <row r="14819" spans="15:18" x14ac:dyDescent="0.25">
      <c r="O14819"/>
      <c r="P14819" s="29"/>
      <c r="R14819"/>
    </row>
    <row r="14820" spans="15:18" x14ac:dyDescent="0.25">
      <c r="O14820"/>
      <c r="P14820" s="29"/>
      <c r="R14820"/>
    </row>
    <row r="14821" spans="15:18" x14ac:dyDescent="0.25">
      <c r="O14821"/>
      <c r="P14821" s="29"/>
      <c r="R14821"/>
    </row>
    <row r="14822" spans="15:18" x14ac:dyDescent="0.25">
      <c r="O14822"/>
      <c r="P14822" s="29"/>
      <c r="R14822"/>
    </row>
    <row r="14823" spans="15:18" x14ac:dyDescent="0.25">
      <c r="O14823"/>
      <c r="P14823" s="29"/>
      <c r="R14823"/>
    </row>
    <row r="14824" spans="15:18" x14ac:dyDescent="0.25">
      <c r="O14824"/>
      <c r="P14824" s="29"/>
      <c r="R14824"/>
    </row>
    <row r="14825" spans="15:18" x14ac:dyDescent="0.25">
      <c r="O14825"/>
      <c r="P14825" s="29"/>
      <c r="R14825"/>
    </row>
    <row r="14826" spans="15:18" x14ac:dyDescent="0.25">
      <c r="O14826"/>
      <c r="P14826" s="29"/>
      <c r="R14826"/>
    </row>
    <row r="14827" spans="15:18" x14ac:dyDescent="0.25">
      <c r="O14827"/>
      <c r="P14827" s="29"/>
      <c r="R14827"/>
    </row>
    <row r="14828" spans="15:18" x14ac:dyDescent="0.25">
      <c r="O14828"/>
      <c r="P14828" s="29"/>
      <c r="R14828"/>
    </row>
    <row r="14829" spans="15:18" x14ac:dyDescent="0.25">
      <c r="O14829"/>
      <c r="P14829" s="29"/>
      <c r="R14829"/>
    </row>
    <row r="14830" spans="15:18" x14ac:dyDescent="0.25">
      <c r="O14830"/>
      <c r="P14830" s="29"/>
      <c r="R14830"/>
    </row>
    <row r="14831" spans="15:18" x14ac:dyDescent="0.25">
      <c r="O14831"/>
      <c r="P14831" s="29"/>
      <c r="R14831"/>
    </row>
    <row r="14832" spans="15:18" x14ac:dyDescent="0.25">
      <c r="O14832"/>
      <c r="P14832" s="29"/>
      <c r="R14832"/>
    </row>
    <row r="14833" spans="15:18" x14ac:dyDescent="0.25">
      <c r="O14833"/>
      <c r="P14833" s="29"/>
      <c r="R14833"/>
    </row>
    <row r="14834" spans="15:18" x14ac:dyDescent="0.25">
      <c r="O14834"/>
      <c r="P14834" s="29"/>
      <c r="R14834"/>
    </row>
    <row r="14835" spans="15:18" x14ac:dyDescent="0.25">
      <c r="O14835"/>
      <c r="P14835" s="29"/>
      <c r="R14835"/>
    </row>
    <row r="14836" spans="15:18" x14ac:dyDescent="0.25">
      <c r="O14836"/>
      <c r="P14836" s="29"/>
      <c r="R14836"/>
    </row>
    <row r="14837" spans="15:18" x14ac:dyDescent="0.25">
      <c r="O14837"/>
      <c r="P14837" s="29"/>
      <c r="R14837"/>
    </row>
    <row r="14838" spans="15:18" x14ac:dyDescent="0.25">
      <c r="O14838"/>
      <c r="P14838" s="29"/>
      <c r="R14838"/>
    </row>
    <row r="14839" spans="15:18" x14ac:dyDescent="0.25">
      <c r="O14839"/>
      <c r="P14839" s="29"/>
      <c r="R14839"/>
    </row>
    <row r="14840" spans="15:18" x14ac:dyDescent="0.25">
      <c r="O14840"/>
      <c r="P14840" s="29"/>
      <c r="R14840"/>
    </row>
    <row r="14841" spans="15:18" x14ac:dyDescent="0.25">
      <c r="O14841"/>
      <c r="P14841" s="29"/>
      <c r="R14841"/>
    </row>
    <row r="14842" spans="15:18" x14ac:dyDescent="0.25">
      <c r="O14842"/>
      <c r="P14842" s="29"/>
      <c r="R14842"/>
    </row>
    <row r="14843" spans="15:18" x14ac:dyDescent="0.25">
      <c r="O14843"/>
      <c r="P14843" s="29"/>
      <c r="R14843"/>
    </row>
    <row r="14844" spans="15:18" x14ac:dyDescent="0.25">
      <c r="O14844"/>
      <c r="P14844" s="29"/>
      <c r="R14844"/>
    </row>
    <row r="14845" spans="15:18" x14ac:dyDescent="0.25">
      <c r="O14845"/>
      <c r="P14845" s="29"/>
      <c r="R14845"/>
    </row>
    <row r="14846" spans="15:18" x14ac:dyDescent="0.25">
      <c r="O14846"/>
      <c r="P14846" s="29"/>
      <c r="R14846"/>
    </row>
    <row r="14847" spans="15:18" x14ac:dyDescent="0.25">
      <c r="O14847"/>
      <c r="P14847" s="29"/>
      <c r="R14847"/>
    </row>
    <row r="14848" spans="15:18" x14ac:dyDescent="0.25">
      <c r="O14848"/>
      <c r="P14848" s="29"/>
      <c r="R14848"/>
    </row>
    <row r="14849" spans="15:18" x14ac:dyDescent="0.25">
      <c r="O14849"/>
      <c r="P14849" s="29"/>
      <c r="R14849"/>
    </row>
    <row r="14850" spans="15:18" x14ac:dyDescent="0.25">
      <c r="O14850"/>
      <c r="P14850" s="29"/>
      <c r="R14850"/>
    </row>
    <row r="14851" spans="15:18" x14ac:dyDescent="0.25">
      <c r="O14851"/>
      <c r="P14851" s="29"/>
      <c r="R14851"/>
    </row>
    <row r="14852" spans="15:18" x14ac:dyDescent="0.25">
      <c r="O14852"/>
      <c r="P14852" s="29"/>
      <c r="R14852"/>
    </row>
    <row r="14853" spans="15:18" x14ac:dyDescent="0.25">
      <c r="O14853"/>
      <c r="P14853" s="29"/>
      <c r="R14853"/>
    </row>
    <row r="14854" spans="15:18" x14ac:dyDescent="0.25">
      <c r="O14854"/>
      <c r="P14854" s="29"/>
      <c r="R14854"/>
    </row>
    <row r="14855" spans="15:18" x14ac:dyDescent="0.25">
      <c r="O14855"/>
      <c r="P14855" s="29"/>
      <c r="R14855"/>
    </row>
    <row r="14856" spans="15:18" x14ac:dyDescent="0.25">
      <c r="O14856"/>
      <c r="P14856" s="29"/>
      <c r="R14856"/>
    </row>
    <row r="14857" spans="15:18" x14ac:dyDescent="0.25">
      <c r="O14857"/>
      <c r="P14857" s="29"/>
      <c r="R14857"/>
    </row>
    <row r="14858" spans="15:18" x14ac:dyDescent="0.25">
      <c r="O14858"/>
      <c r="P14858" s="29"/>
      <c r="R14858"/>
    </row>
    <row r="14859" spans="15:18" x14ac:dyDescent="0.25">
      <c r="O14859"/>
      <c r="P14859" s="29"/>
      <c r="R14859"/>
    </row>
    <row r="14860" spans="15:18" x14ac:dyDescent="0.25">
      <c r="O14860"/>
      <c r="P14860" s="29"/>
      <c r="R14860"/>
    </row>
    <row r="14861" spans="15:18" x14ac:dyDescent="0.25">
      <c r="O14861"/>
      <c r="P14861" s="29"/>
      <c r="R14861"/>
    </row>
    <row r="14862" spans="15:18" x14ac:dyDescent="0.25">
      <c r="O14862"/>
      <c r="P14862" s="29"/>
      <c r="R14862"/>
    </row>
    <row r="14863" spans="15:18" x14ac:dyDescent="0.25">
      <c r="O14863"/>
      <c r="P14863" s="29"/>
      <c r="R14863"/>
    </row>
    <row r="14864" spans="15:18" x14ac:dyDescent="0.25">
      <c r="O14864"/>
      <c r="P14864" s="29"/>
      <c r="R14864"/>
    </row>
    <row r="14865" spans="15:18" x14ac:dyDescent="0.25">
      <c r="O14865"/>
      <c r="P14865" s="29"/>
      <c r="R14865"/>
    </row>
    <row r="14866" spans="15:18" x14ac:dyDescent="0.25">
      <c r="O14866"/>
      <c r="P14866" s="29"/>
      <c r="R14866"/>
    </row>
    <row r="14867" spans="15:18" x14ac:dyDescent="0.25">
      <c r="O14867"/>
      <c r="P14867" s="29"/>
      <c r="R14867"/>
    </row>
    <row r="14868" spans="15:18" x14ac:dyDescent="0.25">
      <c r="O14868"/>
      <c r="P14868" s="29"/>
      <c r="R14868"/>
    </row>
    <row r="14869" spans="15:18" x14ac:dyDescent="0.25">
      <c r="O14869"/>
      <c r="P14869" s="29"/>
      <c r="R14869"/>
    </row>
    <row r="14870" spans="15:18" x14ac:dyDescent="0.25">
      <c r="O14870"/>
      <c r="P14870" s="29"/>
      <c r="R14870"/>
    </row>
    <row r="14871" spans="15:18" x14ac:dyDescent="0.25">
      <c r="O14871"/>
      <c r="P14871" s="29"/>
      <c r="R14871"/>
    </row>
    <row r="14872" spans="15:18" x14ac:dyDescent="0.25">
      <c r="O14872"/>
      <c r="P14872" s="29"/>
      <c r="R14872"/>
    </row>
    <row r="14873" spans="15:18" x14ac:dyDescent="0.25">
      <c r="O14873"/>
      <c r="P14873" s="29"/>
      <c r="R14873"/>
    </row>
    <row r="14874" spans="15:18" x14ac:dyDescent="0.25">
      <c r="O14874"/>
      <c r="P14874" s="29"/>
      <c r="R14874"/>
    </row>
    <row r="14875" spans="15:18" x14ac:dyDescent="0.25">
      <c r="O14875"/>
      <c r="P14875" s="29"/>
      <c r="R14875"/>
    </row>
    <row r="14876" spans="15:18" x14ac:dyDescent="0.25">
      <c r="O14876"/>
      <c r="P14876" s="29"/>
      <c r="R14876"/>
    </row>
    <row r="14877" spans="15:18" x14ac:dyDescent="0.25">
      <c r="O14877"/>
      <c r="P14877" s="29"/>
      <c r="R14877"/>
    </row>
    <row r="14878" spans="15:18" x14ac:dyDescent="0.25">
      <c r="O14878"/>
      <c r="P14878" s="29"/>
      <c r="R14878"/>
    </row>
    <row r="14879" spans="15:18" x14ac:dyDescent="0.25">
      <c r="O14879"/>
      <c r="P14879" s="29"/>
      <c r="R14879"/>
    </row>
    <row r="14880" spans="15:18" x14ac:dyDescent="0.25">
      <c r="O14880"/>
      <c r="P14880" s="29"/>
      <c r="R14880"/>
    </row>
    <row r="14881" spans="15:18" x14ac:dyDescent="0.25">
      <c r="O14881"/>
      <c r="P14881" s="29"/>
      <c r="R14881"/>
    </row>
    <row r="14882" spans="15:18" x14ac:dyDescent="0.25">
      <c r="O14882"/>
      <c r="P14882" s="29"/>
      <c r="R14882"/>
    </row>
    <row r="14883" spans="15:18" x14ac:dyDescent="0.25">
      <c r="O14883"/>
      <c r="P14883" s="29"/>
      <c r="R14883"/>
    </row>
    <row r="14884" spans="15:18" x14ac:dyDescent="0.25">
      <c r="O14884"/>
      <c r="P14884" s="29"/>
      <c r="R14884"/>
    </row>
    <row r="14885" spans="15:18" x14ac:dyDescent="0.25">
      <c r="O14885"/>
      <c r="P14885" s="29"/>
      <c r="R14885"/>
    </row>
    <row r="14886" spans="15:18" x14ac:dyDescent="0.25">
      <c r="O14886"/>
      <c r="P14886" s="29"/>
      <c r="R14886"/>
    </row>
    <row r="14887" spans="15:18" x14ac:dyDescent="0.25">
      <c r="O14887"/>
      <c r="P14887" s="29"/>
      <c r="R14887"/>
    </row>
    <row r="14888" spans="15:18" x14ac:dyDescent="0.25">
      <c r="O14888"/>
      <c r="P14888" s="29"/>
      <c r="R14888"/>
    </row>
    <row r="14889" spans="15:18" x14ac:dyDescent="0.25">
      <c r="O14889"/>
      <c r="P14889" s="29"/>
      <c r="R14889"/>
    </row>
    <row r="14890" spans="15:18" x14ac:dyDescent="0.25">
      <c r="O14890"/>
      <c r="P14890" s="29"/>
      <c r="R14890"/>
    </row>
    <row r="14891" spans="15:18" x14ac:dyDescent="0.25">
      <c r="O14891"/>
      <c r="P14891" s="29"/>
      <c r="R14891"/>
    </row>
    <row r="14892" spans="15:18" x14ac:dyDescent="0.25">
      <c r="O14892"/>
      <c r="P14892" s="29"/>
      <c r="R14892"/>
    </row>
    <row r="14893" spans="15:18" x14ac:dyDescent="0.25">
      <c r="O14893"/>
      <c r="P14893" s="29"/>
      <c r="R14893"/>
    </row>
    <row r="14894" spans="15:18" x14ac:dyDescent="0.25">
      <c r="O14894"/>
      <c r="P14894" s="29"/>
      <c r="R14894"/>
    </row>
    <row r="14895" spans="15:18" x14ac:dyDescent="0.25">
      <c r="O14895"/>
      <c r="P14895" s="29"/>
      <c r="R14895"/>
    </row>
    <row r="14896" spans="15:18" x14ac:dyDescent="0.25">
      <c r="O14896"/>
      <c r="P14896" s="29"/>
      <c r="R14896"/>
    </row>
    <row r="14897" spans="15:18" x14ac:dyDescent="0.25">
      <c r="O14897"/>
      <c r="P14897" s="29"/>
      <c r="R14897"/>
    </row>
    <row r="14898" spans="15:18" x14ac:dyDescent="0.25">
      <c r="O14898"/>
      <c r="P14898" s="29"/>
      <c r="R14898"/>
    </row>
    <row r="14899" spans="15:18" x14ac:dyDescent="0.25">
      <c r="O14899"/>
      <c r="P14899" s="29"/>
      <c r="R14899"/>
    </row>
    <row r="14900" spans="15:18" x14ac:dyDescent="0.25">
      <c r="O14900"/>
      <c r="P14900" s="29"/>
      <c r="R14900"/>
    </row>
    <row r="14901" spans="15:18" x14ac:dyDescent="0.25">
      <c r="O14901"/>
      <c r="P14901" s="29"/>
      <c r="R14901"/>
    </row>
    <row r="14902" spans="15:18" x14ac:dyDescent="0.25">
      <c r="O14902"/>
      <c r="P14902" s="29"/>
      <c r="R14902"/>
    </row>
    <row r="14903" spans="15:18" x14ac:dyDescent="0.25">
      <c r="O14903"/>
      <c r="P14903" s="29"/>
      <c r="R14903"/>
    </row>
    <row r="14904" spans="15:18" x14ac:dyDescent="0.25">
      <c r="O14904"/>
      <c r="P14904" s="29"/>
      <c r="R14904"/>
    </row>
    <row r="14905" spans="15:18" x14ac:dyDescent="0.25">
      <c r="O14905"/>
      <c r="P14905" s="29"/>
      <c r="R14905"/>
    </row>
    <row r="14906" spans="15:18" x14ac:dyDescent="0.25">
      <c r="O14906"/>
      <c r="P14906" s="29"/>
      <c r="R14906"/>
    </row>
    <row r="14907" spans="15:18" x14ac:dyDescent="0.25">
      <c r="O14907"/>
      <c r="P14907" s="29"/>
      <c r="R14907"/>
    </row>
    <row r="14908" spans="15:18" x14ac:dyDescent="0.25">
      <c r="O14908"/>
      <c r="P14908" s="29"/>
      <c r="R14908"/>
    </row>
    <row r="14909" spans="15:18" x14ac:dyDescent="0.25">
      <c r="O14909"/>
      <c r="P14909" s="29"/>
      <c r="R14909"/>
    </row>
    <row r="14910" spans="15:18" x14ac:dyDescent="0.25">
      <c r="O14910"/>
      <c r="P14910" s="29"/>
      <c r="R14910"/>
    </row>
    <row r="14911" spans="15:18" x14ac:dyDescent="0.25">
      <c r="O14911"/>
      <c r="P14911" s="29"/>
      <c r="R14911"/>
    </row>
    <row r="14912" spans="15:18" x14ac:dyDescent="0.25">
      <c r="O14912"/>
      <c r="P14912" s="29"/>
      <c r="R14912"/>
    </row>
    <row r="14913" spans="15:18" x14ac:dyDescent="0.25">
      <c r="O14913"/>
      <c r="P14913" s="29"/>
      <c r="R14913"/>
    </row>
    <row r="14914" spans="15:18" x14ac:dyDescent="0.25">
      <c r="O14914"/>
      <c r="P14914" s="29"/>
      <c r="R14914"/>
    </row>
    <row r="14915" spans="15:18" x14ac:dyDescent="0.25">
      <c r="O14915"/>
      <c r="P14915" s="29"/>
      <c r="R14915"/>
    </row>
    <row r="14916" spans="15:18" x14ac:dyDescent="0.25">
      <c r="O14916"/>
      <c r="P14916" s="29"/>
      <c r="R14916"/>
    </row>
    <row r="14917" spans="15:18" x14ac:dyDescent="0.25">
      <c r="O14917"/>
      <c r="P14917" s="29"/>
      <c r="R14917"/>
    </row>
    <row r="14918" spans="15:18" x14ac:dyDescent="0.25">
      <c r="O14918"/>
      <c r="P14918" s="29"/>
      <c r="R14918"/>
    </row>
    <row r="14919" spans="15:18" x14ac:dyDescent="0.25">
      <c r="O14919"/>
      <c r="P14919" s="29"/>
      <c r="R14919"/>
    </row>
    <row r="14920" spans="15:18" x14ac:dyDescent="0.25">
      <c r="O14920"/>
      <c r="P14920" s="29"/>
      <c r="R14920"/>
    </row>
    <row r="14921" spans="15:18" x14ac:dyDescent="0.25">
      <c r="O14921"/>
      <c r="P14921" s="29"/>
      <c r="R14921"/>
    </row>
    <row r="14922" spans="15:18" x14ac:dyDescent="0.25">
      <c r="O14922"/>
      <c r="P14922" s="29"/>
      <c r="R14922"/>
    </row>
    <row r="14923" spans="15:18" x14ac:dyDescent="0.25">
      <c r="O14923"/>
      <c r="P14923" s="29"/>
      <c r="R14923"/>
    </row>
    <row r="14924" spans="15:18" x14ac:dyDescent="0.25">
      <c r="O14924"/>
      <c r="P14924" s="29"/>
      <c r="R14924"/>
    </row>
    <row r="14925" spans="15:18" x14ac:dyDescent="0.25">
      <c r="O14925"/>
      <c r="P14925" s="29"/>
      <c r="R14925"/>
    </row>
    <row r="14926" spans="15:18" x14ac:dyDescent="0.25">
      <c r="O14926"/>
      <c r="P14926" s="29"/>
      <c r="R14926"/>
    </row>
    <row r="14927" spans="15:18" x14ac:dyDescent="0.25">
      <c r="O14927"/>
      <c r="P14927" s="29"/>
      <c r="R14927"/>
    </row>
    <row r="14928" spans="15:18" x14ac:dyDescent="0.25">
      <c r="O14928"/>
      <c r="P14928" s="29"/>
      <c r="R14928"/>
    </row>
    <row r="14929" spans="15:18" x14ac:dyDescent="0.25">
      <c r="O14929"/>
      <c r="P14929" s="29"/>
      <c r="R14929"/>
    </row>
    <row r="14930" spans="15:18" x14ac:dyDescent="0.25">
      <c r="O14930"/>
      <c r="P14930" s="29"/>
      <c r="R14930"/>
    </row>
    <row r="14931" spans="15:18" x14ac:dyDescent="0.25">
      <c r="O14931"/>
      <c r="P14931" s="29"/>
      <c r="R14931"/>
    </row>
    <row r="14932" spans="15:18" x14ac:dyDescent="0.25">
      <c r="O14932"/>
      <c r="P14932" s="29"/>
      <c r="R14932"/>
    </row>
    <row r="14933" spans="15:18" x14ac:dyDescent="0.25">
      <c r="O14933"/>
      <c r="P14933" s="29"/>
      <c r="R14933"/>
    </row>
    <row r="14934" spans="15:18" x14ac:dyDescent="0.25">
      <c r="O14934"/>
      <c r="P14934" s="29"/>
      <c r="R14934"/>
    </row>
    <row r="14935" spans="15:18" x14ac:dyDescent="0.25">
      <c r="O14935"/>
      <c r="P14935" s="29"/>
      <c r="R14935"/>
    </row>
    <row r="14936" spans="15:18" x14ac:dyDescent="0.25">
      <c r="O14936"/>
      <c r="P14936" s="29"/>
      <c r="R14936"/>
    </row>
    <row r="14937" spans="15:18" x14ac:dyDescent="0.25">
      <c r="O14937"/>
      <c r="P14937" s="29"/>
      <c r="R14937"/>
    </row>
    <row r="14938" spans="15:18" x14ac:dyDescent="0.25">
      <c r="O14938"/>
      <c r="P14938" s="29"/>
      <c r="R14938"/>
    </row>
    <row r="14939" spans="15:18" x14ac:dyDescent="0.25">
      <c r="O14939"/>
      <c r="P14939" s="29"/>
      <c r="R14939"/>
    </row>
    <row r="14940" spans="15:18" x14ac:dyDescent="0.25">
      <c r="O14940"/>
      <c r="P14940" s="29"/>
      <c r="R14940"/>
    </row>
    <row r="14941" spans="15:18" x14ac:dyDescent="0.25">
      <c r="O14941"/>
      <c r="P14941" s="29"/>
      <c r="R14941"/>
    </row>
    <row r="14942" spans="15:18" x14ac:dyDescent="0.25">
      <c r="O14942"/>
      <c r="P14942" s="29"/>
      <c r="R14942"/>
    </row>
    <row r="14943" spans="15:18" x14ac:dyDescent="0.25">
      <c r="O14943"/>
      <c r="P14943" s="29"/>
      <c r="R14943"/>
    </row>
    <row r="14944" spans="15:18" x14ac:dyDescent="0.25">
      <c r="O14944"/>
      <c r="P14944" s="29"/>
      <c r="R14944"/>
    </row>
    <row r="14945" spans="15:18" x14ac:dyDescent="0.25">
      <c r="O14945"/>
      <c r="P14945" s="29"/>
      <c r="R14945"/>
    </row>
    <row r="14946" spans="15:18" x14ac:dyDescent="0.25">
      <c r="O14946"/>
      <c r="P14946" s="29"/>
      <c r="R14946"/>
    </row>
    <row r="14947" spans="15:18" x14ac:dyDescent="0.25">
      <c r="O14947"/>
      <c r="P14947" s="29"/>
      <c r="R14947"/>
    </row>
    <row r="14948" spans="15:18" x14ac:dyDescent="0.25">
      <c r="O14948"/>
      <c r="P14948" s="29"/>
      <c r="R14948"/>
    </row>
    <row r="14949" spans="15:18" x14ac:dyDescent="0.25">
      <c r="O14949"/>
      <c r="P14949" s="29"/>
      <c r="R14949"/>
    </row>
    <row r="14950" spans="15:18" x14ac:dyDescent="0.25">
      <c r="O14950"/>
      <c r="P14950" s="29"/>
      <c r="R14950"/>
    </row>
    <row r="14951" spans="15:18" x14ac:dyDescent="0.25">
      <c r="O14951"/>
      <c r="P14951" s="29"/>
      <c r="R14951"/>
    </row>
    <row r="14952" spans="15:18" x14ac:dyDescent="0.25">
      <c r="O14952"/>
      <c r="P14952" s="29"/>
      <c r="R14952"/>
    </row>
    <row r="14953" spans="15:18" x14ac:dyDescent="0.25">
      <c r="O14953"/>
      <c r="P14953" s="29"/>
      <c r="R14953"/>
    </row>
    <row r="14954" spans="15:18" x14ac:dyDescent="0.25">
      <c r="O14954"/>
      <c r="P14954" s="29"/>
      <c r="R14954"/>
    </row>
    <row r="14955" spans="15:18" x14ac:dyDescent="0.25">
      <c r="O14955"/>
      <c r="P14955" s="29"/>
      <c r="R14955"/>
    </row>
    <row r="14956" spans="15:18" x14ac:dyDescent="0.25">
      <c r="O14956"/>
      <c r="P14956" s="29"/>
      <c r="R14956"/>
    </row>
    <row r="14957" spans="15:18" x14ac:dyDescent="0.25">
      <c r="O14957"/>
      <c r="P14957" s="29"/>
      <c r="R14957"/>
    </row>
    <row r="14958" spans="15:18" x14ac:dyDescent="0.25">
      <c r="O14958"/>
      <c r="P14958" s="29"/>
      <c r="R14958"/>
    </row>
    <row r="14959" spans="15:18" x14ac:dyDescent="0.25">
      <c r="O14959"/>
      <c r="P14959" s="29"/>
      <c r="R14959"/>
    </row>
    <row r="14960" spans="15:18" x14ac:dyDescent="0.25">
      <c r="O14960"/>
      <c r="P14960" s="29"/>
      <c r="R14960"/>
    </row>
    <row r="14961" spans="15:18" x14ac:dyDescent="0.25">
      <c r="O14961"/>
      <c r="P14961" s="29"/>
      <c r="R14961"/>
    </row>
    <row r="14962" spans="15:18" x14ac:dyDescent="0.25">
      <c r="O14962"/>
      <c r="P14962" s="29"/>
      <c r="R14962"/>
    </row>
    <row r="14963" spans="15:18" x14ac:dyDescent="0.25">
      <c r="O14963"/>
      <c r="P14963" s="29"/>
      <c r="R14963"/>
    </row>
    <row r="14964" spans="15:18" x14ac:dyDescent="0.25">
      <c r="O14964"/>
      <c r="P14964" s="29"/>
      <c r="R14964"/>
    </row>
    <row r="14965" spans="15:18" x14ac:dyDescent="0.25">
      <c r="O14965"/>
      <c r="P14965" s="29"/>
      <c r="R14965"/>
    </row>
    <row r="14966" spans="15:18" x14ac:dyDescent="0.25">
      <c r="O14966"/>
      <c r="P14966" s="29"/>
      <c r="R14966"/>
    </row>
    <row r="14967" spans="15:18" x14ac:dyDescent="0.25">
      <c r="O14967"/>
      <c r="P14967" s="29"/>
      <c r="R14967"/>
    </row>
    <row r="14968" spans="15:18" x14ac:dyDescent="0.25">
      <c r="O14968"/>
      <c r="P14968" s="29"/>
      <c r="R14968"/>
    </row>
    <row r="14969" spans="15:18" x14ac:dyDescent="0.25">
      <c r="O14969"/>
      <c r="P14969" s="29"/>
      <c r="R14969"/>
    </row>
    <row r="14970" spans="15:18" x14ac:dyDescent="0.25">
      <c r="O14970"/>
      <c r="P14970" s="29"/>
      <c r="R14970"/>
    </row>
    <row r="14971" spans="15:18" x14ac:dyDescent="0.25">
      <c r="O14971"/>
      <c r="P14971" s="29"/>
      <c r="R14971"/>
    </row>
    <row r="14972" spans="15:18" x14ac:dyDescent="0.25">
      <c r="O14972"/>
      <c r="P14972" s="29"/>
      <c r="R14972"/>
    </row>
    <row r="14973" spans="15:18" x14ac:dyDescent="0.25">
      <c r="O14973"/>
      <c r="P14973" s="29"/>
      <c r="R14973"/>
    </row>
    <row r="14974" spans="15:18" x14ac:dyDescent="0.25">
      <c r="O14974"/>
      <c r="P14974" s="29"/>
      <c r="R14974"/>
    </row>
    <row r="14975" spans="15:18" x14ac:dyDescent="0.25">
      <c r="O14975"/>
      <c r="P14975" s="29"/>
      <c r="R14975"/>
    </row>
    <row r="14976" spans="15:18" x14ac:dyDescent="0.25">
      <c r="O14976"/>
      <c r="P14976" s="29"/>
      <c r="R14976"/>
    </row>
    <row r="14977" spans="15:18" x14ac:dyDescent="0.25">
      <c r="O14977"/>
      <c r="P14977" s="29"/>
      <c r="R14977"/>
    </row>
    <row r="14978" spans="15:18" x14ac:dyDescent="0.25">
      <c r="O14978"/>
      <c r="P14978" s="29"/>
      <c r="R14978"/>
    </row>
    <row r="14979" spans="15:18" x14ac:dyDescent="0.25">
      <c r="O14979"/>
      <c r="P14979" s="29"/>
      <c r="R14979"/>
    </row>
    <row r="14980" spans="15:18" x14ac:dyDescent="0.25">
      <c r="O14980"/>
      <c r="P14980" s="29"/>
      <c r="R14980"/>
    </row>
    <row r="14981" spans="15:18" x14ac:dyDescent="0.25">
      <c r="O14981"/>
      <c r="P14981" s="29"/>
      <c r="R14981"/>
    </row>
    <row r="14982" spans="15:18" x14ac:dyDescent="0.25">
      <c r="O14982"/>
      <c r="P14982" s="29"/>
      <c r="R14982"/>
    </row>
    <row r="14983" spans="15:18" x14ac:dyDescent="0.25">
      <c r="O14983"/>
      <c r="P14983" s="29"/>
      <c r="R14983"/>
    </row>
    <row r="14984" spans="15:18" x14ac:dyDescent="0.25">
      <c r="O14984"/>
      <c r="P14984" s="29"/>
      <c r="R14984"/>
    </row>
    <row r="14985" spans="15:18" x14ac:dyDescent="0.25">
      <c r="O14985"/>
      <c r="P14985" s="29"/>
      <c r="R14985"/>
    </row>
    <row r="14986" spans="15:18" x14ac:dyDescent="0.25">
      <c r="O14986"/>
      <c r="P14986" s="29"/>
      <c r="R14986"/>
    </row>
    <row r="14987" spans="15:18" x14ac:dyDescent="0.25">
      <c r="O14987"/>
      <c r="P14987" s="29"/>
      <c r="R14987"/>
    </row>
    <row r="14988" spans="15:18" x14ac:dyDescent="0.25">
      <c r="O14988"/>
      <c r="P14988" s="29"/>
      <c r="R14988"/>
    </row>
    <row r="14989" spans="15:18" x14ac:dyDescent="0.25">
      <c r="O14989"/>
      <c r="P14989" s="29"/>
      <c r="R14989"/>
    </row>
    <row r="14990" spans="15:18" x14ac:dyDescent="0.25">
      <c r="O14990"/>
      <c r="P14990" s="29"/>
      <c r="R14990"/>
    </row>
    <row r="14991" spans="15:18" x14ac:dyDescent="0.25">
      <c r="O14991"/>
      <c r="P14991" s="29"/>
      <c r="R14991"/>
    </row>
    <row r="14992" spans="15:18" x14ac:dyDescent="0.25">
      <c r="O14992"/>
      <c r="P14992" s="29"/>
      <c r="R14992"/>
    </row>
    <row r="14993" spans="15:18" x14ac:dyDescent="0.25">
      <c r="O14993"/>
      <c r="P14993" s="29"/>
      <c r="R14993"/>
    </row>
    <row r="14994" spans="15:18" x14ac:dyDescent="0.25">
      <c r="O14994"/>
      <c r="P14994" s="29"/>
      <c r="R14994"/>
    </row>
    <row r="14995" spans="15:18" x14ac:dyDescent="0.25">
      <c r="O14995"/>
      <c r="P14995" s="29"/>
      <c r="R14995"/>
    </row>
    <row r="14996" spans="15:18" x14ac:dyDescent="0.25">
      <c r="O14996"/>
      <c r="P14996" s="29"/>
      <c r="R14996"/>
    </row>
    <row r="14997" spans="15:18" x14ac:dyDescent="0.25">
      <c r="O14997"/>
      <c r="P14997" s="29"/>
      <c r="R14997"/>
    </row>
    <row r="14998" spans="15:18" x14ac:dyDescent="0.25">
      <c r="O14998"/>
      <c r="P14998" s="29"/>
      <c r="R14998"/>
    </row>
    <row r="14999" spans="15:18" x14ac:dyDescent="0.25">
      <c r="O14999"/>
      <c r="P14999" s="29"/>
      <c r="R14999"/>
    </row>
    <row r="15000" spans="15:18" x14ac:dyDescent="0.25">
      <c r="O15000"/>
      <c r="P15000" s="29"/>
      <c r="R15000"/>
    </row>
    <row r="15001" spans="15:18" x14ac:dyDescent="0.25">
      <c r="O15001"/>
      <c r="P15001" s="29"/>
      <c r="R15001"/>
    </row>
    <row r="15002" spans="15:18" x14ac:dyDescent="0.25">
      <c r="O15002"/>
      <c r="P15002" s="29"/>
      <c r="R15002"/>
    </row>
    <row r="15003" spans="15:18" x14ac:dyDescent="0.25">
      <c r="O15003"/>
      <c r="P15003" s="29"/>
      <c r="R15003"/>
    </row>
    <row r="15004" spans="15:18" x14ac:dyDescent="0.25">
      <c r="O15004"/>
      <c r="P15004" s="29"/>
      <c r="R15004"/>
    </row>
    <row r="15005" spans="15:18" x14ac:dyDescent="0.25">
      <c r="O15005"/>
      <c r="P15005" s="29"/>
      <c r="R15005"/>
    </row>
    <row r="15006" spans="15:18" x14ac:dyDescent="0.25">
      <c r="O15006"/>
      <c r="P15006" s="29"/>
      <c r="R15006"/>
    </row>
    <row r="15007" spans="15:18" x14ac:dyDescent="0.25">
      <c r="O15007"/>
      <c r="P15007" s="29"/>
      <c r="R15007"/>
    </row>
    <row r="15008" spans="15:18" x14ac:dyDescent="0.25">
      <c r="O15008"/>
      <c r="P15008" s="29"/>
      <c r="R15008"/>
    </row>
    <row r="15009" spans="15:18" x14ac:dyDescent="0.25">
      <c r="O15009"/>
      <c r="P15009" s="29"/>
      <c r="R15009"/>
    </row>
    <row r="15010" spans="15:18" x14ac:dyDescent="0.25">
      <c r="O15010"/>
      <c r="P15010" s="29"/>
      <c r="R15010"/>
    </row>
    <row r="15011" spans="15:18" x14ac:dyDescent="0.25">
      <c r="O15011"/>
      <c r="P15011" s="29"/>
      <c r="R15011"/>
    </row>
    <row r="15012" spans="15:18" x14ac:dyDescent="0.25">
      <c r="O15012"/>
      <c r="P15012" s="29"/>
      <c r="R15012"/>
    </row>
    <row r="15013" spans="15:18" x14ac:dyDescent="0.25">
      <c r="O15013"/>
      <c r="P15013" s="29"/>
      <c r="R15013"/>
    </row>
    <row r="15014" spans="15:18" x14ac:dyDescent="0.25">
      <c r="O15014"/>
      <c r="P15014" s="29"/>
      <c r="R15014"/>
    </row>
    <row r="15015" spans="15:18" x14ac:dyDescent="0.25">
      <c r="O15015"/>
      <c r="P15015" s="29"/>
      <c r="R15015"/>
    </row>
    <row r="15016" spans="15:18" x14ac:dyDescent="0.25">
      <c r="O15016"/>
      <c r="P15016" s="29"/>
      <c r="R15016"/>
    </row>
    <row r="15017" spans="15:18" x14ac:dyDescent="0.25">
      <c r="O15017"/>
      <c r="P15017" s="29"/>
      <c r="R15017"/>
    </row>
    <row r="15018" spans="15:18" x14ac:dyDescent="0.25">
      <c r="O15018"/>
      <c r="P15018" s="29"/>
      <c r="R15018"/>
    </row>
    <row r="15019" spans="15:18" x14ac:dyDescent="0.25">
      <c r="O15019"/>
      <c r="P15019" s="29"/>
      <c r="R15019"/>
    </row>
    <row r="15020" spans="15:18" x14ac:dyDescent="0.25">
      <c r="O15020"/>
      <c r="P15020" s="29"/>
      <c r="R15020"/>
    </row>
    <row r="15021" spans="15:18" x14ac:dyDescent="0.25">
      <c r="O15021"/>
      <c r="P15021" s="29"/>
      <c r="R15021"/>
    </row>
    <row r="15022" spans="15:18" x14ac:dyDescent="0.25">
      <c r="O15022"/>
      <c r="P15022" s="29"/>
      <c r="R15022"/>
    </row>
    <row r="15023" spans="15:18" x14ac:dyDescent="0.25">
      <c r="O15023"/>
      <c r="P15023" s="29"/>
      <c r="R15023"/>
    </row>
    <row r="15024" spans="15:18" x14ac:dyDescent="0.25">
      <c r="O15024"/>
      <c r="P15024" s="29"/>
      <c r="R15024"/>
    </row>
    <row r="15025" spans="15:18" x14ac:dyDescent="0.25">
      <c r="O15025"/>
      <c r="P15025" s="29"/>
      <c r="R15025"/>
    </row>
    <row r="15026" spans="15:18" x14ac:dyDescent="0.25">
      <c r="O15026"/>
      <c r="P15026" s="29"/>
      <c r="R15026"/>
    </row>
    <row r="15027" spans="15:18" x14ac:dyDescent="0.25">
      <c r="O15027"/>
      <c r="P15027" s="29"/>
      <c r="R15027"/>
    </row>
    <row r="15028" spans="15:18" x14ac:dyDescent="0.25">
      <c r="O15028"/>
      <c r="P15028" s="29"/>
      <c r="R15028"/>
    </row>
    <row r="15029" spans="15:18" x14ac:dyDescent="0.25">
      <c r="O15029"/>
      <c r="P15029" s="29"/>
      <c r="R15029"/>
    </row>
    <row r="15030" spans="15:18" x14ac:dyDescent="0.25">
      <c r="O15030"/>
      <c r="P15030" s="29"/>
      <c r="R15030"/>
    </row>
    <row r="15031" spans="15:18" x14ac:dyDescent="0.25">
      <c r="O15031"/>
      <c r="P15031" s="29"/>
      <c r="R15031"/>
    </row>
    <row r="15032" spans="15:18" x14ac:dyDescent="0.25">
      <c r="O15032"/>
      <c r="P15032" s="29"/>
      <c r="R15032"/>
    </row>
    <row r="15033" spans="15:18" x14ac:dyDescent="0.25">
      <c r="O15033"/>
      <c r="P15033" s="29"/>
      <c r="R15033"/>
    </row>
    <row r="15034" spans="15:18" x14ac:dyDescent="0.25">
      <c r="O15034"/>
      <c r="P15034" s="29"/>
      <c r="R15034"/>
    </row>
    <row r="15035" spans="15:18" x14ac:dyDescent="0.25">
      <c r="O15035"/>
      <c r="P15035" s="29"/>
      <c r="R15035"/>
    </row>
    <row r="15036" spans="15:18" x14ac:dyDescent="0.25">
      <c r="O15036"/>
      <c r="P15036" s="29"/>
      <c r="R15036"/>
    </row>
    <row r="15037" spans="15:18" x14ac:dyDescent="0.25">
      <c r="O15037"/>
      <c r="P15037" s="29"/>
      <c r="R15037"/>
    </row>
    <row r="15038" spans="15:18" x14ac:dyDescent="0.25">
      <c r="O15038"/>
      <c r="P15038" s="29"/>
      <c r="R15038"/>
    </row>
    <row r="15039" spans="15:18" x14ac:dyDescent="0.25">
      <c r="O15039"/>
      <c r="P15039" s="29"/>
      <c r="R15039"/>
    </row>
    <row r="15040" spans="15:18" x14ac:dyDescent="0.25">
      <c r="O15040"/>
      <c r="P15040" s="29"/>
      <c r="R15040"/>
    </row>
    <row r="15041" spans="15:18" x14ac:dyDescent="0.25">
      <c r="O15041"/>
      <c r="P15041" s="29"/>
      <c r="R15041"/>
    </row>
    <row r="15042" spans="15:18" x14ac:dyDescent="0.25">
      <c r="O15042"/>
      <c r="P15042" s="29"/>
      <c r="R15042"/>
    </row>
    <row r="15043" spans="15:18" x14ac:dyDescent="0.25">
      <c r="O15043"/>
      <c r="P15043" s="29"/>
      <c r="R15043"/>
    </row>
    <row r="15044" spans="15:18" x14ac:dyDescent="0.25">
      <c r="O15044"/>
      <c r="P15044" s="29"/>
      <c r="R15044"/>
    </row>
    <row r="15045" spans="15:18" x14ac:dyDescent="0.25">
      <c r="O15045"/>
      <c r="P15045" s="29"/>
      <c r="R15045"/>
    </row>
    <row r="15046" spans="15:18" x14ac:dyDescent="0.25">
      <c r="O15046"/>
      <c r="P15046" s="29"/>
      <c r="R15046"/>
    </row>
    <row r="15047" spans="15:18" x14ac:dyDescent="0.25">
      <c r="O15047"/>
      <c r="P15047" s="29"/>
      <c r="R15047"/>
    </row>
    <row r="15048" spans="15:18" x14ac:dyDescent="0.25">
      <c r="O15048"/>
      <c r="P15048" s="29"/>
      <c r="R15048"/>
    </row>
    <row r="15049" spans="15:18" x14ac:dyDescent="0.25">
      <c r="O15049"/>
      <c r="P15049" s="29"/>
      <c r="R15049"/>
    </row>
    <row r="15050" spans="15:18" x14ac:dyDescent="0.25">
      <c r="O15050"/>
      <c r="P15050" s="29"/>
      <c r="R15050"/>
    </row>
    <row r="15051" spans="15:18" x14ac:dyDescent="0.25">
      <c r="O15051"/>
      <c r="P15051" s="29"/>
      <c r="R15051"/>
    </row>
    <row r="15052" spans="15:18" x14ac:dyDescent="0.25">
      <c r="O15052"/>
      <c r="P15052" s="29"/>
      <c r="R15052"/>
    </row>
    <row r="15053" spans="15:18" x14ac:dyDescent="0.25">
      <c r="O15053"/>
      <c r="P15053" s="29"/>
      <c r="R15053"/>
    </row>
    <row r="15054" spans="15:18" x14ac:dyDescent="0.25">
      <c r="O15054"/>
      <c r="P15054" s="29"/>
      <c r="R15054"/>
    </row>
    <row r="15055" spans="15:18" x14ac:dyDescent="0.25">
      <c r="O15055"/>
      <c r="P15055" s="29"/>
      <c r="R15055"/>
    </row>
    <row r="15056" spans="15:18" x14ac:dyDescent="0.25">
      <c r="O15056"/>
      <c r="P15056" s="29"/>
      <c r="R15056"/>
    </row>
    <row r="15057" spans="15:18" x14ac:dyDescent="0.25">
      <c r="O15057"/>
      <c r="P15057" s="29"/>
      <c r="R15057"/>
    </row>
    <row r="15058" spans="15:18" x14ac:dyDescent="0.25">
      <c r="O15058"/>
      <c r="P15058" s="29"/>
      <c r="R15058"/>
    </row>
    <row r="15059" spans="15:18" x14ac:dyDescent="0.25">
      <c r="O15059"/>
      <c r="P15059" s="29"/>
      <c r="R15059"/>
    </row>
    <row r="15060" spans="15:18" x14ac:dyDescent="0.25">
      <c r="O15060"/>
      <c r="P15060" s="29"/>
      <c r="R15060"/>
    </row>
    <row r="15061" spans="15:18" x14ac:dyDescent="0.25">
      <c r="O15061"/>
      <c r="P15061" s="29"/>
      <c r="R15061"/>
    </row>
    <row r="15062" spans="15:18" x14ac:dyDescent="0.25">
      <c r="O15062"/>
      <c r="P15062" s="29"/>
      <c r="R15062"/>
    </row>
    <row r="15063" spans="15:18" x14ac:dyDescent="0.25">
      <c r="O15063"/>
      <c r="P15063" s="29"/>
      <c r="R15063"/>
    </row>
    <row r="15064" spans="15:18" x14ac:dyDescent="0.25">
      <c r="O15064"/>
      <c r="P15064" s="29"/>
      <c r="R15064"/>
    </row>
    <row r="15065" spans="15:18" x14ac:dyDescent="0.25">
      <c r="O15065"/>
      <c r="P15065" s="29"/>
      <c r="R15065"/>
    </row>
    <row r="15066" spans="15:18" x14ac:dyDescent="0.25">
      <c r="O15066"/>
      <c r="P15066" s="29"/>
      <c r="R15066"/>
    </row>
    <row r="15067" spans="15:18" x14ac:dyDescent="0.25">
      <c r="O15067"/>
      <c r="P15067" s="29"/>
      <c r="R15067"/>
    </row>
    <row r="15068" spans="15:18" x14ac:dyDescent="0.25">
      <c r="O15068"/>
      <c r="P15068" s="29"/>
      <c r="R15068"/>
    </row>
    <row r="15069" spans="15:18" x14ac:dyDescent="0.25">
      <c r="O15069"/>
      <c r="P15069" s="29"/>
      <c r="R15069"/>
    </row>
    <row r="15070" spans="15:18" x14ac:dyDescent="0.25">
      <c r="O15070"/>
      <c r="P15070" s="29"/>
      <c r="R15070"/>
    </row>
    <row r="15071" spans="15:18" x14ac:dyDescent="0.25">
      <c r="O15071"/>
      <c r="P15071" s="29"/>
      <c r="R15071"/>
    </row>
    <row r="15072" spans="15:18" x14ac:dyDescent="0.25">
      <c r="O15072"/>
      <c r="P15072" s="29"/>
      <c r="R15072"/>
    </row>
    <row r="15073" spans="15:18" x14ac:dyDescent="0.25">
      <c r="O15073"/>
      <c r="P15073" s="29"/>
      <c r="R15073"/>
    </row>
    <row r="15074" spans="15:18" x14ac:dyDescent="0.25">
      <c r="O15074"/>
      <c r="P15074" s="29"/>
      <c r="R15074"/>
    </row>
    <row r="15075" spans="15:18" x14ac:dyDescent="0.25">
      <c r="O15075"/>
      <c r="P15075" s="29"/>
      <c r="R15075"/>
    </row>
    <row r="15076" spans="15:18" x14ac:dyDescent="0.25">
      <c r="O15076"/>
      <c r="P15076" s="29"/>
      <c r="R15076"/>
    </row>
    <row r="15077" spans="15:18" x14ac:dyDescent="0.25">
      <c r="O15077"/>
      <c r="P15077" s="29"/>
      <c r="R15077"/>
    </row>
    <row r="15078" spans="15:18" x14ac:dyDescent="0.25">
      <c r="O15078"/>
      <c r="P15078" s="29"/>
      <c r="R15078"/>
    </row>
    <row r="15079" spans="15:18" x14ac:dyDescent="0.25">
      <c r="O15079"/>
      <c r="P15079" s="29"/>
      <c r="R15079"/>
    </row>
    <row r="15080" spans="15:18" x14ac:dyDescent="0.25">
      <c r="O15080"/>
      <c r="P15080" s="29"/>
      <c r="R15080"/>
    </row>
    <row r="15081" spans="15:18" x14ac:dyDescent="0.25">
      <c r="O15081"/>
      <c r="P15081" s="29"/>
      <c r="R15081"/>
    </row>
    <row r="15082" spans="15:18" x14ac:dyDescent="0.25">
      <c r="O15082"/>
      <c r="P15082" s="29"/>
      <c r="R15082"/>
    </row>
    <row r="15083" spans="15:18" x14ac:dyDescent="0.25">
      <c r="O15083"/>
      <c r="P15083" s="29"/>
      <c r="R15083"/>
    </row>
    <row r="15084" spans="15:18" x14ac:dyDescent="0.25">
      <c r="O15084"/>
      <c r="P15084" s="29"/>
      <c r="R15084"/>
    </row>
    <row r="15085" spans="15:18" x14ac:dyDescent="0.25">
      <c r="O15085"/>
      <c r="P15085" s="29"/>
      <c r="R15085"/>
    </row>
    <row r="15086" spans="15:18" x14ac:dyDescent="0.25">
      <c r="O15086"/>
      <c r="P15086" s="29"/>
      <c r="R15086"/>
    </row>
    <row r="15087" spans="15:18" x14ac:dyDescent="0.25">
      <c r="O15087"/>
      <c r="P15087" s="29"/>
      <c r="R15087"/>
    </row>
    <row r="15088" spans="15:18" x14ac:dyDescent="0.25">
      <c r="O15088"/>
      <c r="P15088" s="29"/>
      <c r="R15088"/>
    </row>
    <row r="15089" spans="15:18" x14ac:dyDescent="0.25">
      <c r="O15089"/>
      <c r="P15089" s="29"/>
      <c r="R15089"/>
    </row>
    <row r="15090" spans="15:18" x14ac:dyDescent="0.25">
      <c r="O15090"/>
      <c r="P15090" s="29"/>
      <c r="R15090"/>
    </row>
    <row r="15091" spans="15:18" x14ac:dyDescent="0.25">
      <c r="O15091"/>
      <c r="P15091" s="29"/>
      <c r="R15091"/>
    </row>
    <row r="15092" spans="15:18" x14ac:dyDescent="0.25">
      <c r="O15092"/>
      <c r="P15092" s="29"/>
      <c r="R15092"/>
    </row>
    <row r="15093" spans="15:18" x14ac:dyDescent="0.25">
      <c r="O15093"/>
      <c r="P15093" s="29"/>
      <c r="R15093"/>
    </row>
    <row r="15094" spans="15:18" x14ac:dyDescent="0.25">
      <c r="O15094"/>
      <c r="P15094" s="29"/>
      <c r="R15094"/>
    </row>
    <row r="15095" spans="15:18" x14ac:dyDescent="0.25">
      <c r="O15095"/>
      <c r="P15095" s="29"/>
      <c r="R15095"/>
    </row>
    <row r="15096" spans="15:18" x14ac:dyDescent="0.25">
      <c r="O15096"/>
      <c r="P15096" s="29"/>
      <c r="R15096"/>
    </row>
    <row r="15097" spans="15:18" x14ac:dyDescent="0.25">
      <c r="O15097"/>
      <c r="P15097" s="29"/>
      <c r="R15097"/>
    </row>
    <row r="15098" spans="15:18" x14ac:dyDescent="0.25">
      <c r="O15098"/>
      <c r="P15098" s="29"/>
      <c r="R15098"/>
    </row>
    <row r="15099" spans="15:18" x14ac:dyDescent="0.25">
      <c r="O15099"/>
      <c r="P15099" s="29"/>
      <c r="R15099"/>
    </row>
    <row r="15100" spans="15:18" x14ac:dyDescent="0.25">
      <c r="O15100"/>
      <c r="P15100" s="29"/>
      <c r="R15100"/>
    </row>
    <row r="15101" spans="15:18" x14ac:dyDescent="0.25">
      <c r="O15101"/>
      <c r="P15101" s="29"/>
      <c r="R15101"/>
    </row>
    <row r="15102" spans="15:18" x14ac:dyDescent="0.25">
      <c r="O15102"/>
      <c r="P15102" s="29"/>
      <c r="R15102"/>
    </row>
    <row r="15103" spans="15:18" x14ac:dyDescent="0.25">
      <c r="O15103"/>
      <c r="P15103" s="29"/>
      <c r="R15103"/>
    </row>
    <row r="15104" spans="15:18" x14ac:dyDescent="0.25">
      <c r="O15104"/>
      <c r="P15104" s="29"/>
      <c r="R15104"/>
    </row>
    <row r="15105" spans="15:18" x14ac:dyDescent="0.25">
      <c r="O15105"/>
      <c r="P15105" s="29"/>
      <c r="R15105"/>
    </row>
    <row r="15106" spans="15:18" x14ac:dyDescent="0.25">
      <c r="O15106"/>
      <c r="P15106" s="29"/>
      <c r="R15106"/>
    </row>
    <row r="15107" spans="15:18" x14ac:dyDescent="0.25">
      <c r="O15107"/>
      <c r="P15107" s="29"/>
      <c r="R15107"/>
    </row>
    <row r="15108" spans="15:18" x14ac:dyDescent="0.25">
      <c r="O15108"/>
      <c r="P15108" s="29"/>
      <c r="R15108"/>
    </row>
    <row r="15109" spans="15:18" x14ac:dyDescent="0.25">
      <c r="O15109"/>
      <c r="P15109" s="29"/>
      <c r="R15109"/>
    </row>
    <row r="15110" spans="15:18" x14ac:dyDescent="0.25">
      <c r="O15110"/>
      <c r="P15110" s="29"/>
      <c r="R15110"/>
    </row>
    <row r="15111" spans="15:18" x14ac:dyDescent="0.25">
      <c r="O15111"/>
      <c r="P15111" s="29"/>
      <c r="R15111"/>
    </row>
    <row r="15112" spans="15:18" x14ac:dyDescent="0.25">
      <c r="O15112"/>
      <c r="P15112" s="29"/>
      <c r="R15112"/>
    </row>
    <row r="15113" spans="15:18" x14ac:dyDescent="0.25">
      <c r="O15113"/>
      <c r="P15113" s="29"/>
      <c r="R15113"/>
    </row>
    <row r="15114" spans="15:18" x14ac:dyDescent="0.25">
      <c r="O15114"/>
      <c r="P15114" s="29"/>
      <c r="R15114"/>
    </row>
    <row r="15115" spans="15:18" x14ac:dyDescent="0.25">
      <c r="O15115"/>
      <c r="P15115" s="29"/>
      <c r="R15115"/>
    </row>
    <row r="15116" spans="15:18" x14ac:dyDescent="0.25">
      <c r="O15116"/>
      <c r="P15116" s="29"/>
      <c r="R15116"/>
    </row>
    <row r="15117" spans="15:18" x14ac:dyDescent="0.25">
      <c r="O15117"/>
      <c r="P15117" s="29"/>
      <c r="R15117"/>
    </row>
    <row r="15118" spans="15:18" x14ac:dyDescent="0.25">
      <c r="O15118"/>
      <c r="P15118" s="29"/>
      <c r="R15118"/>
    </row>
    <row r="15119" spans="15:18" x14ac:dyDescent="0.25">
      <c r="O15119"/>
      <c r="P15119" s="29"/>
      <c r="R15119"/>
    </row>
    <row r="15120" spans="15:18" x14ac:dyDescent="0.25">
      <c r="O15120"/>
      <c r="P15120" s="29"/>
      <c r="R15120"/>
    </row>
    <row r="15121" spans="15:18" x14ac:dyDescent="0.25">
      <c r="O15121"/>
      <c r="P15121" s="29"/>
      <c r="R15121"/>
    </row>
    <row r="15122" spans="15:18" x14ac:dyDescent="0.25">
      <c r="O15122"/>
      <c r="P15122" s="29"/>
      <c r="R15122"/>
    </row>
    <row r="15123" spans="15:18" x14ac:dyDescent="0.25">
      <c r="O15123"/>
      <c r="P15123" s="29"/>
      <c r="R15123"/>
    </row>
    <row r="15124" spans="15:18" x14ac:dyDescent="0.25">
      <c r="O15124"/>
      <c r="P15124" s="29"/>
      <c r="R15124"/>
    </row>
    <row r="15125" spans="15:18" x14ac:dyDescent="0.25">
      <c r="O15125"/>
      <c r="P15125" s="29"/>
      <c r="R15125"/>
    </row>
    <row r="15126" spans="15:18" x14ac:dyDescent="0.25">
      <c r="O15126"/>
      <c r="P15126" s="29"/>
      <c r="R15126"/>
    </row>
    <row r="15127" spans="15:18" x14ac:dyDescent="0.25">
      <c r="O15127"/>
      <c r="P15127" s="29"/>
      <c r="R15127"/>
    </row>
    <row r="15128" spans="15:18" x14ac:dyDescent="0.25">
      <c r="O15128"/>
      <c r="P15128" s="29"/>
      <c r="R15128"/>
    </row>
    <row r="15129" spans="15:18" x14ac:dyDescent="0.25">
      <c r="O15129"/>
      <c r="P15129" s="29"/>
      <c r="R15129"/>
    </row>
    <row r="15130" spans="15:18" x14ac:dyDescent="0.25">
      <c r="O15130"/>
      <c r="P15130" s="29"/>
      <c r="R15130"/>
    </row>
    <row r="15131" spans="15:18" x14ac:dyDescent="0.25">
      <c r="O15131"/>
      <c r="P15131" s="29"/>
      <c r="R15131"/>
    </row>
    <row r="15132" spans="15:18" x14ac:dyDescent="0.25">
      <c r="O15132"/>
      <c r="P15132" s="29"/>
      <c r="R15132"/>
    </row>
    <row r="15133" spans="15:18" x14ac:dyDescent="0.25">
      <c r="O15133"/>
      <c r="P15133" s="29"/>
      <c r="R15133"/>
    </row>
    <row r="15134" spans="15:18" x14ac:dyDescent="0.25">
      <c r="O15134"/>
      <c r="P15134" s="29"/>
      <c r="R15134"/>
    </row>
    <row r="15135" spans="15:18" x14ac:dyDescent="0.25">
      <c r="O15135"/>
      <c r="P15135" s="29"/>
      <c r="R15135"/>
    </row>
    <row r="15136" spans="15:18" x14ac:dyDescent="0.25">
      <c r="O15136"/>
      <c r="P15136" s="29"/>
      <c r="R15136"/>
    </row>
    <row r="15137" spans="15:18" x14ac:dyDescent="0.25">
      <c r="O15137"/>
      <c r="P15137" s="29"/>
      <c r="R15137"/>
    </row>
    <row r="15138" spans="15:18" x14ac:dyDescent="0.25">
      <c r="O15138"/>
      <c r="P15138" s="29"/>
      <c r="R15138"/>
    </row>
    <row r="15139" spans="15:18" x14ac:dyDescent="0.25">
      <c r="O15139"/>
      <c r="P15139" s="29"/>
      <c r="R15139"/>
    </row>
    <row r="15140" spans="15:18" x14ac:dyDescent="0.25">
      <c r="O15140"/>
      <c r="P15140" s="29"/>
      <c r="R15140"/>
    </row>
    <row r="15141" spans="15:18" x14ac:dyDescent="0.25">
      <c r="O15141"/>
      <c r="P15141" s="29"/>
      <c r="R15141"/>
    </row>
    <row r="15142" spans="15:18" x14ac:dyDescent="0.25">
      <c r="O15142"/>
      <c r="P15142" s="29"/>
      <c r="R15142"/>
    </row>
    <row r="15143" spans="15:18" x14ac:dyDescent="0.25">
      <c r="O15143"/>
      <c r="P15143" s="29"/>
      <c r="R15143"/>
    </row>
    <row r="15144" spans="15:18" x14ac:dyDescent="0.25">
      <c r="O15144"/>
      <c r="P15144" s="29"/>
      <c r="R15144"/>
    </row>
    <row r="15145" spans="15:18" x14ac:dyDescent="0.25">
      <c r="O15145"/>
      <c r="P15145" s="29"/>
      <c r="R15145"/>
    </row>
    <row r="15146" spans="15:18" x14ac:dyDescent="0.25">
      <c r="O15146"/>
      <c r="P15146" s="29"/>
      <c r="R15146"/>
    </row>
    <row r="15147" spans="15:18" x14ac:dyDescent="0.25">
      <c r="O15147"/>
      <c r="P15147" s="29"/>
      <c r="R15147"/>
    </row>
    <row r="15148" spans="15:18" x14ac:dyDescent="0.25">
      <c r="O15148"/>
      <c r="P15148" s="29"/>
      <c r="R15148"/>
    </row>
    <row r="15149" spans="15:18" x14ac:dyDescent="0.25">
      <c r="O15149"/>
      <c r="P15149" s="29"/>
      <c r="R15149"/>
    </row>
    <row r="15150" spans="15:18" x14ac:dyDescent="0.25">
      <c r="O15150"/>
      <c r="P15150" s="29"/>
      <c r="R15150"/>
    </row>
    <row r="15151" spans="15:18" x14ac:dyDescent="0.25">
      <c r="O15151"/>
      <c r="P15151" s="29"/>
      <c r="R15151"/>
    </row>
    <row r="15152" spans="15:18" x14ac:dyDescent="0.25">
      <c r="O15152"/>
      <c r="P15152" s="29"/>
      <c r="R15152"/>
    </row>
    <row r="15153" spans="15:18" x14ac:dyDescent="0.25">
      <c r="O15153"/>
      <c r="P15153" s="29"/>
      <c r="R15153"/>
    </row>
    <row r="15154" spans="15:18" x14ac:dyDescent="0.25">
      <c r="O15154"/>
      <c r="P15154" s="29"/>
      <c r="R15154"/>
    </row>
    <row r="15155" spans="15:18" x14ac:dyDescent="0.25">
      <c r="O15155"/>
      <c r="P15155" s="29"/>
      <c r="R15155"/>
    </row>
    <row r="15156" spans="15:18" x14ac:dyDescent="0.25">
      <c r="O15156"/>
      <c r="P15156" s="29"/>
      <c r="R15156"/>
    </row>
    <row r="15157" spans="15:18" x14ac:dyDescent="0.25">
      <c r="O15157"/>
      <c r="P15157" s="29"/>
      <c r="R15157"/>
    </row>
    <row r="15158" spans="15:18" x14ac:dyDescent="0.25">
      <c r="O15158"/>
      <c r="P15158" s="29"/>
      <c r="R15158"/>
    </row>
    <row r="15159" spans="15:18" x14ac:dyDescent="0.25">
      <c r="O15159"/>
      <c r="P15159" s="29"/>
      <c r="R15159"/>
    </row>
    <row r="15160" spans="15:18" x14ac:dyDescent="0.25">
      <c r="O15160"/>
      <c r="P15160" s="29"/>
      <c r="R15160"/>
    </row>
    <row r="15161" spans="15:18" x14ac:dyDescent="0.25">
      <c r="O15161"/>
      <c r="P15161" s="29"/>
      <c r="R15161"/>
    </row>
    <row r="15162" spans="15:18" x14ac:dyDescent="0.25">
      <c r="O15162"/>
      <c r="P15162" s="29"/>
      <c r="R15162"/>
    </row>
    <row r="15163" spans="15:18" x14ac:dyDescent="0.25">
      <c r="O15163"/>
      <c r="P15163" s="29"/>
      <c r="R15163"/>
    </row>
    <row r="15164" spans="15:18" x14ac:dyDescent="0.25">
      <c r="O15164"/>
      <c r="P15164" s="29"/>
      <c r="R15164"/>
    </row>
    <row r="15165" spans="15:18" x14ac:dyDescent="0.25">
      <c r="O15165"/>
      <c r="P15165" s="29"/>
      <c r="R15165"/>
    </row>
    <row r="15166" spans="15:18" x14ac:dyDescent="0.25">
      <c r="O15166"/>
      <c r="P15166" s="29"/>
      <c r="R15166"/>
    </row>
    <row r="15167" spans="15:18" x14ac:dyDescent="0.25">
      <c r="O15167"/>
      <c r="P15167" s="29"/>
      <c r="R15167"/>
    </row>
    <row r="15168" spans="15:18" x14ac:dyDescent="0.25">
      <c r="O15168"/>
      <c r="P15168" s="29"/>
      <c r="R15168"/>
    </row>
    <row r="15169" spans="15:18" x14ac:dyDescent="0.25">
      <c r="O15169"/>
      <c r="P15169" s="29"/>
      <c r="R15169"/>
    </row>
    <row r="15170" spans="15:18" x14ac:dyDescent="0.25">
      <c r="O15170"/>
      <c r="P15170" s="29"/>
      <c r="R15170"/>
    </row>
    <row r="15171" spans="15:18" x14ac:dyDescent="0.25">
      <c r="O15171"/>
      <c r="P15171" s="29"/>
      <c r="R15171"/>
    </row>
    <row r="15172" spans="15:18" x14ac:dyDescent="0.25">
      <c r="O15172"/>
      <c r="P15172" s="29"/>
      <c r="R15172"/>
    </row>
    <row r="15173" spans="15:18" x14ac:dyDescent="0.25">
      <c r="O15173"/>
      <c r="P15173" s="29"/>
      <c r="R15173"/>
    </row>
    <row r="15174" spans="15:18" x14ac:dyDescent="0.25">
      <c r="O15174"/>
      <c r="P15174" s="29"/>
      <c r="R15174"/>
    </row>
    <row r="15175" spans="15:18" x14ac:dyDescent="0.25">
      <c r="O15175"/>
      <c r="P15175" s="29"/>
      <c r="R15175"/>
    </row>
    <row r="15176" spans="15:18" x14ac:dyDescent="0.25">
      <c r="O15176"/>
      <c r="P15176" s="29"/>
      <c r="R15176"/>
    </row>
    <row r="15177" spans="15:18" x14ac:dyDescent="0.25">
      <c r="O15177"/>
      <c r="P15177" s="29"/>
      <c r="R15177"/>
    </row>
    <row r="15178" spans="15:18" x14ac:dyDescent="0.25">
      <c r="O15178"/>
      <c r="P15178" s="29"/>
      <c r="R15178"/>
    </row>
    <row r="15179" spans="15:18" x14ac:dyDescent="0.25">
      <c r="O15179"/>
      <c r="P15179" s="29"/>
      <c r="R15179"/>
    </row>
    <row r="15180" spans="15:18" x14ac:dyDescent="0.25">
      <c r="O15180"/>
      <c r="P15180" s="29"/>
      <c r="R15180"/>
    </row>
    <row r="15181" spans="15:18" x14ac:dyDescent="0.25">
      <c r="O15181"/>
      <c r="P15181" s="29"/>
      <c r="R15181"/>
    </row>
    <row r="15182" spans="15:18" x14ac:dyDescent="0.25">
      <c r="O15182"/>
      <c r="P15182" s="29"/>
      <c r="R15182"/>
    </row>
    <row r="15183" spans="15:18" x14ac:dyDescent="0.25">
      <c r="O15183"/>
      <c r="P15183" s="29"/>
      <c r="R15183"/>
    </row>
    <row r="15184" spans="15:18" x14ac:dyDescent="0.25">
      <c r="O15184"/>
      <c r="P15184" s="29"/>
      <c r="R15184"/>
    </row>
    <row r="15185" spans="15:18" x14ac:dyDescent="0.25">
      <c r="O15185"/>
      <c r="P15185" s="29"/>
      <c r="R15185"/>
    </row>
    <row r="15186" spans="15:18" x14ac:dyDescent="0.25">
      <c r="O15186"/>
      <c r="P15186" s="29"/>
      <c r="R15186"/>
    </row>
    <row r="15187" spans="15:18" x14ac:dyDescent="0.25">
      <c r="O15187"/>
      <c r="P15187" s="29"/>
      <c r="R15187"/>
    </row>
    <row r="15188" spans="15:18" x14ac:dyDescent="0.25">
      <c r="O15188"/>
      <c r="P15188" s="29"/>
      <c r="R15188"/>
    </row>
    <row r="15189" spans="15:18" x14ac:dyDescent="0.25">
      <c r="O15189"/>
      <c r="P15189" s="29"/>
      <c r="R15189"/>
    </row>
    <row r="15190" spans="15:18" x14ac:dyDescent="0.25">
      <c r="O15190"/>
      <c r="P15190" s="29"/>
      <c r="R15190"/>
    </row>
    <row r="15191" spans="15:18" x14ac:dyDescent="0.25">
      <c r="O15191"/>
      <c r="P15191" s="29"/>
      <c r="R15191"/>
    </row>
    <row r="15192" spans="15:18" x14ac:dyDescent="0.25">
      <c r="O15192"/>
      <c r="P15192" s="29"/>
      <c r="R15192"/>
    </row>
    <row r="15193" spans="15:18" x14ac:dyDescent="0.25">
      <c r="O15193"/>
      <c r="P15193" s="29"/>
      <c r="R15193"/>
    </row>
    <row r="15194" spans="15:18" x14ac:dyDescent="0.25">
      <c r="O15194"/>
      <c r="P15194" s="29"/>
      <c r="R15194"/>
    </row>
    <row r="15195" spans="15:18" x14ac:dyDescent="0.25">
      <c r="O15195"/>
      <c r="P15195" s="29"/>
      <c r="R15195"/>
    </row>
    <row r="15196" spans="15:18" x14ac:dyDescent="0.25">
      <c r="O15196"/>
      <c r="P15196" s="29"/>
      <c r="R15196"/>
    </row>
    <row r="15197" spans="15:18" x14ac:dyDescent="0.25">
      <c r="O15197"/>
      <c r="P15197" s="29"/>
      <c r="R15197"/>
    </row>
    <row r="15198" spans="15:18" x14ac:dyDescent="0.25">
      <c r="O15198"/>
      <c r="P15198" s="29"/>
      <c r="R15198"/>
    </row>
    <row r="15199" spans="15:18" x14ac:dyDescent="0.25">
      <c r="O15199"/>
      <c r="P15199" s="29"/>
      <c r="R15199"/>
    </row>
    <row r="15200" spans="15:18" x14ac:dyDescent="0.25">
      <c r="O15200"/>
      <c r="P15200" s="29"/>
      <c r="R15200"/>
    </row>
    <row r="15201" spans="15:18" x14ac:dyDescent="0.25">
      <c r="O15201"/>
      <c r="P15201" s="29"/>
      <c r="R15201"/>
    </row>
    <row r="15202" spans="15:18" x14ac:dyDescent="0.25">
      <c r="O15202"/>
      <c r="P15202" s="29"/>
      <c r="R15202"/>
    </row>
    <row r="15203" spans="15:18" x14ac:dyDescent="0.25">
      <c r="O15203"/>
      <c r="P15203" s="29"/>
      <c r="R15203"/>
    </row>
    <row r="15204" spans="15:18" x14ac:dyDescent="0.25">
      <c r="O15204"/>
      <c r="P15204" s="29"/>
      <c r="R15204"/>
    </row>
    <row r="15205" spans="15:18" x14ac:dyDescent="0.25">
      <c r="O15205"/>
      <c r="P15205" s="29"/>
      <c r="R15205"/>
    </row>
    <row r="15206" spans="15:18" x14ac:dyDescent="0.25">
      <c r="O15206"/>
      <c r="P15206" s="29"/>
      <c r="R15206"/>
    </row>
    <row r="15207" spans="15:18" x14ac:dyDescent="0.25">
      <c r="O15207"/>
      <c r="P15207" s="29"/>
      <c r="R15207"/>
    </row>
    <row r="15208" spans="15:18" x14ac:dyDescent="0.25">
      <c r="O15208"/>
      <c r="P15208" s="29"/>
      <c r="R15208"/>
    </row>
    <row r="15209" spans="15:18" x14ac:dyDescent="0.25">
      <c r="O15209"/>
      <c r="P15209" s="29"/>
      <c r="R15209"/>
    </row>
    <row r="15210" spans="15:18" x14ac:dyDescent="0.25">
      <c r="O15210"/>
      <c r="P15210" s="29"/>
      <c r="R15210"/>
    </row>
    <row r="15211" spans="15:18" x14ac:dyDescent="0.25">
      <c r="O15211"/>
      <c r="P15211" s="29"/>
      <c r="R15211"/>
    </row>
    <row r="15212" spans="15:18" x14ac:dyDescent="0.25">
      <c r="O15212"/>
      <c r="P15212" s="29"/>
      <c r="R15212"/>
    </row>
    <row r="15213" spans="15:18" x14ac:dyDescent="0.25">
      <c r="O15213"/>
      <c r="P15213" s="29"/>
      <c r="R15213"/>
    </row>
    <row r="15214" spans="15:18" x14ac:dyDescent="0.25">
      <c r="O15214"/>
      <c r="P15214" s="29"/>
      <c r="R15214"/>
    </row>
    <row r="15215" spans="15:18" x14ac:dyDescent="0.25">
      <c r="O15215"/>
      <c r="P15215" s="29"/>
      <c r="R15215"/>
    </row>
    <row r="15216" spans="15:18" x14ac:dyDescent="0.25">
      <c r="O15216"/>
      <c r="P15216" s="29"/>
      <c r="R15216"/>
    </row>
    <row r="15217" spans="15:18" x14ac:dyDescent="0.25">
      <c r="O15217"/>
      <c r="P15217" s="29"/>
      <c r="R15217"/>
    </row>
    <row r="15218" spans="15:18" x14ac:dyDescent="0.25">
      <c r="O15218"/>
      <c r="P15218" s="29"/>
      <c r="R15218"/>
    </row>
    <row r="15219" spans="15:18" x14ac:dyDescent="0.25">
      <c r="O15219"/>
      <c r="P15219" s="29"/>
      <c r="R15219"/>
    </row>
    <row r="15220" spans="15:18" x14ac:dyDescent="0.25">
      <c r="O15220"/>
      <c r="P15220" s="29"/>
      <c r="R15220"/>
    </row>
    <row r="15221" spans="15:18" x14ac:dyDescent="0.25">
      <c r="O15221"/>
      <c r="P15221" s="29"/>
      <c r="R15221"/>
    </row>
    <row r="15222" spans="15:18" x14ac:dyDescent="0.25">
      <c r="O15222"/>
      <c r="P15222" s="29"/>
      <c r="R15222"/>
    </row>
    <row r="15223" spans="15:18" x14ac:dyDescent="0.25">
      <c r="O15223"/>
      <c r="P15223" s="29"/>
      <c r="R15223"/>
    </row>
    <row r="15224" spans="15:18" x14ac:dyDescent="0.25">
      <c r="O15224"/>
      <c r="P15224" s="29"/>
      <c r="R15224"/>
    </row>
    <row r="15225" spans="15:18" x14ac:dyDescent="0.25">
      <c r="O15225"/>
      <c r="P15225" s="29"/>
      <c r="R15225"/>
    </row>
    <row r="15226" spans="15:18" x14ac:dyDescent="0.25">
      <c r="O15226"/>
      <c r="P15226" s="29"/>
      <c r="R15226"/>
    </row>
    <row r="15227" spans="15:18" x14ac:dyDescent="0.25">
      <c r="O15227"/>
      <c r="P15227" s="29"/>
      <c r="R15227"/>
    </row>
    <row r="15228" spans="15:18" x14ac:dyDescent="0.25">
      <c r="O15228"/>
      <c r="P15228" s="29"/>
      <c r="R15228"/>
    </row>
    <row r="15229" spans="15:18" x14ac:dyDescent="0.25">
      <c r="O15229"/>
      <c r="P15229" s="29"/>
      <c r="R15229"/>
    </row>
    <row r="15230" spans="15:18" x14ac:dyDescent="0.25">
      <c r="O15230"/>
      <c r="P15230" s="29"/>
      <c r="R15230"/>
    </row>
    <row r="15231" spans="15:18" x14ac:dyDescent="0.25">
      <c r="O15231"/>
      <c r="P15231" s="29"/>
      <c r="R15231"/>
    </row>
    <row r="15232" spans="15:18" x14ac:dyDescent="0.25">
      <c r="O15232"/>
      <c r="P15232" s="29"/>
      <c r="R15232"/>
    </row>
    <row r="15233" spans="15:18" x14ac:dyDescent="0.25">
      <c r="O15233"/>
      <c r="P15233" s="29"/>
      <c r="R15233"/>
    </row>
    <row r="15234" spans="15:18" x14ac:dyDescent="0.25">
      <c r="O15234"/>
      <c r="P15234" s="29"/>
      <c r="R15234"/>
    </row>
    <row r="15235" spans="15:18" x14ac:dyDescent="0.25">
      <c r="O15235"/>
      <c r="P15235" s="29"/>
      <c r="R15235"/>
    </row>
    <row r="15236" spans="15:18" x14ac:dyDescent="0.25">
      <c r="O15236"/>
      <c r="P15236" s="29"/>
      <c r="R15236"/>
    </row>
    <row r="15237" spans="15:18" x14ac:dyDescent="0.25">
      <c r="O15237"/>
      <c r="P15237" s="29"/>
      <c r="R15237"/>
    </row>
    <row r="15238" spans="15:18" x14ac:dyDescent="0.25">
      <c r="O15238"/>
      <c r="P15238" s="29"/>
      <c r="R15238"/>
    </row>
    <row r="15239" spans="15:18" x14ac:dyDescent="0.25">
      <c r="O15239"/>
      <c r="P15239" s="29"/>
      <c r="R15239"/>
    </row>
    <row r="15240" spans="15:18" x14ac:dyDescent="0.25">
      <c r="O15240"/>
      <c r="P15240" s="29"/>
      <c r="R15240"/>
    </row>
    <row r="15241" spans="15:18" x14ac:dyDescent="0.25">
      <c r="O15241"/>
      <c r="P15241" s="29"/>
      <c r="R15241"/>
    </row>
    <row r="15242" spans="15:18" x14ac:dyDescent="0.25">
      <c r="O15242"/>
      <c r="P15242" s="29"/>
      <c r="R15242"/>
    </row>
    <row r="15243" spans="15:18" x14ac:dyDescent="0.25">
      <c r="O15243"/>
      <c r="P15243" s="29"/>
      <c r="R15243"/>
    </row>
    <row r="15244" spans="15:18" x14ac:dyDescent="0.25">
      <c r="O15244"/>
      <c r="P15244" s="29"/>
      <c r="R15244"/>
    </row>
    <row r="15245" spans="15:18" x14ac:dyDescent="0.25">
      <c r="O15245"/>
      <c r="P15245" s="29"/>
      <c r="R15245"/>
    </row>
    <row r="15246" spans="15:18" x14ac:dyDescent="0.25">
      <c r="O15246"/>
      <c r="P15246" s="29"/>
      <c r="R15246"/>
    </row>
    <row r="15247" spans="15:18" x14ac:dyDescent="0.25">
      <c r="O15247"/>
      <c r="P15247" s="29"/>
      <c r="R15247"/>
    </row>
    <row r="15248" spans="15:18" x14ac:dyDescent="0.25">
      <c r="O15248"/>
      <c r="P15248" s="29"/>
      <c r="R15248"/>
    </row>
    <row r="15249" spans="15:18" x14ac:dyDescent="0.25">
      <c r="O15249"/>
      <c r="P15249" s="29"/>
      <c r="R15249"/>
    </row>
    <row r="15250" spans="15:18" x14ac:dyDescent="0.25">
      <c r="O15250"/>
      <c r="P15250" s="29"/>
      <c r="R15250"/>
    </row>
    <row r="15251" spans="15:18" x14ac:dyDescent="0.25">
      <c r="O15251"/>
      <c r="P15251" s="29"/>
      <c r="R15251"/>
    </row>
    <row r="15252" spans="15:18" x14ac:dyDescent="0.25">
      <c r="O15252"/>
      <c r="P15252" s="29"/>
      <c r="R15252"/>
    </row>
    <row r="15253" spans="15:18" x14ac:dyDescent="0.25">
      <c r="O15253"/>
      <c r="P15253" s="29"/>
      <c r="R15253"/>
    </row>
    <row r="15254" spans="15:18" x14ac:dyDescent="0.25">
      <c r="O15254"/>
      <c r="P15254" s="29"/>
      <c r="R15254"/>
    </row>
    <row r="15255" spans="15:18" x14ac:dyDescent="0.25">
      <c r="O15255"/>
      <c r="P15255" s="29"/>
      <c r="R15255"/>
    </row>
    <row r="15256" spans="15:18" x14ac:dyDescent="0.25">
      <c r="O15256"/>
      <c r="P15256" s="29"/>
      <c r="R15256"/>
    </row>
    <row r="15257" spans="15:18" x14ac:dyDescent="0.25">
      <c r="O15257"/>
      <c r="P15257" s="29"/>
      <c r="R15257"/>
    </row>
    <row r="15258" spans="15:18" x14ac:dyDescent="0.25">
      <c r="O15258"/>
      <c r="P15258" s="29"/>
      <c r="R15258"/>
    </row>
    <row r="15259" spans="15:18" x14ac:dyDescent="0.25">
      <c r="O15259"/>
      <c r="P15259" s="29"/>
      <c r="R15259"/>
    </row>
    <row r="15260" spans="15:18" x14ac:dyDescent="0.25">
      <c r="O15260"/>
      <c r="P15260" s="29"/>
      <c r="R15260"/>
    </row>
    <row r="15261" spans="15:18" x14ac:dyDescent="0.25">
      <c r="O15261"/>
      <c r="P15261" s="29"/>
      <c r="R15261"/>
    </row>
    <row r="15262" spans="15:18" x14ac:dyDescent="0.25">
      <c r="O15262"/>
      <c r="P15262" s="29"/>
      <c r="R15262"/>
    </row>
    <row r="15263" spans="15:18" x14ac:dyDescent="0.25">
      <c r="O15263"/>
      <c r="P15263" s="29"/>
      <c r="R15263"/>
    </row>
    <row r="15264" spans="15:18" x14ac:dyDescent="0.25">
      <c r="O15264"/>
      <c r="P15264" s="29"/>
      <c r="R15264"/>
    </row>
    <row r="15265" spans="15:18" x14ac:dyDescent="0.25">
      <c r="O15265"/>
      <c r="P15265" s="29"/>
      <c r="R15265"/>
    </row>
    <row r="15266" spans="15:18" x14ac:dyDescent="0.25">
      <c r="O15266"/>
      <c r="P15266" s="29"/>
      <c r="R15266"/>
    </row>
    <row r="15267" spans="15:18" x14ac:dyDescent="0.25">
      <c r="O15267"/>
      <c r="P15267" s="29"/>
      <c r="R15267"/>
    </row>
    <row r="15268" spans="15:18" x14ac:dyDescent="0.25">
      <c r="O15268"/>
      <c r="P15268" s="29"/>
      <c r="R15268"/>
    </row>
    <row r="15269" spans="15:18" x14ac:dyDescent="0.25">
      <c r="O15269"/>
      <c r="P15269" s="29"/>
      <c r="R15269"/>
    </row>
    <row r="15270" spans="15:18" x14ac:dyDescent="0.25">
      <c r="O15270"/>
      <c r="P15270" s="29"/>
      <c r="R15270"/>
    </row>
    <row r="15271" spans="15:18" x14ac:dyDescent="0.25">
      <c r="O15271"/>
      <c r="P15271" s="29"/>
      <c r="R15271"/>
    </row>
    <row r="15272" spans="15:18" x14ac:dyDescent="0.25">
      <c r="O15272"/>
      <c r="P15272" s="29"/>
      <c r="R15272"/>
    </row>
    <row r="15273" spans="15:18" x14ac:dyDescent="0.25">
      <c r="O15273"/>
      <c r="P15273" s="29"/>
      <c r="R15273"/>
    </row>
    <row r="15274" spans="15:18" x14ac:dyDescent="0.25">
      <c r="O15274"/>
      <c r="P15274" s="29"/>
      <c r="R15274"/>
    </row>
    <row r="15275" spans="15:18" x14ac:dyDescent="0.25">
      <c r="O15275"/>
      <c r="P15275" s="29"/>
      <c r="R15275"/>
    </row>
    <row r="15276" spans="15:18" x14ac:dyDescent="0.25">
      <c r="O15276"/>
      <c r="P15276" s="29"/>
      <c r="R15276"/>
    </row>
    <row r="15277" spans="15:18" x14ac:dyDescent="0.25">
      <c r="O15277"/>
      <c r="P15277" s="29"/>
      <c r="R15277"/>
    </row>
    <row r="15278" spans="15:18" x14ac:dyDescent="0.25">
      <c r="O15278"/>
      <c r="P15278" s="29"/>
      <c r="R15278"/>
    </row>
    <row r="15279" spans="15:18" x14ac:dyDescent="0.25">
      <c r="O15279"/>
      <c r="P15279" s="29"/>
      <c r="R15279"/>
    </row>
    <row r="15280" spans="15:18" x14ac:dyDescent="0.25">
      <c r="O15280"/>
      <c r="P15280" s="29"/>
      <c r="R15280"/>
    </row>
    <row r="15281" spans="15:18" x14ac:dyDescent="0.25">
      <c r="O15281"/>
      <c r="P15281" s="29"/>
      <c r="R15281"/>
    </row>
    <row r="15282" spans="15:18" x14ac:dyDescent="0.25">
      <c r="O15282"/>
      <c r="P15282" s="29"/>
      <c r="R15282"/>
    </row>
    <row r="15283" spans="15:18" x14ac:dyDescent="0.25">
      <c r="O15283"/>
      <c r="P15283" s="29"/>
      <c r="R15283"/>
    </row>
    <row r="15284" spans="15:18" x14ac:dyDescent="0.25">
      <c r="O15284"/>
      <c r="P15284" s="29"/>
      <c r="R15284"/>
    </row>
    <row r="15285" spans="15:18" x14ac:dyDescent="0.25">
      <c r="O15285"/>
      <c r="P15285" s="29"/>
      <c r="R15285"/>
    </row>
    <row r="15286" spans="15:18" x14ac:dyDescent="0.25">
      <c r="O15286"/>
      <c r="P15286" s="29"/>
      <c r="R15286"/>
    </row>
    <row r="15287" spans="15:18" x14ac:dyDescent="0.25">
      <c r="O15287"/>
      <c r="P15287" s="29"/>
      <c r="R15287"/>
    </row>
    <row r="15288" spans="15:18" x14ac:dyDescent="0.25">
      <c r="O15288"/>
      <c r="P15288" s="29"/>
      <c r="R15288"/>
    </row>
    <row r="15289" spans="15:18" x14ac:dyDescent="0.25">
      <c r="O15289"/>
      <c r="P15289" s="29"/>
      <c r="R15289"/>
    </row>
    <row r="15290" spans="15:18" x14ac:dyDescent="0.25">
      <c r="O15290"/>
      <c r="P15290" s="29"/>
      <c r="R15290"/>
    </row>
    <row r="15291" spans="15:18" x14ac:dyDescent="0.25">
      <c r="O15291"/>
      <c r="P15291" s="29"/>
      <c r="R15291"/>
    </row>
    <row r="15292" spans="15:18" x14ac:dyDescent="0.25">
      <c r="O15292"/>
      <c r="P15292" s="29"/>
      <c r="R15292"/>
    </row>
    <row r="15293" spans="15:18" x14ac:dyDescent="0.25">
      <c r="O15293"/>
      <c r="P15293" s="29"/>
      <c r="R15293"/>
    </row>
    <row r="15294" spans="15:18" x14ac:dyDescent="0.25">
      <c r="O15294"/>
      <c r="P15294" s="29"/>
      <c r="R15294"/>
    </row>
    <row r="15295" spans="15:18" x14ac:dyDescent="0.25">
      <c r="O15295"/>
      <c r="P15295" s="29"/>
      <c r="R15295"/>
    </row>
    <row r="15296" spans="15:18" x14ac:dyDescent="0.25">
      <c r="O15296"/>
      <c r="P15296" s="29"/>
      <c r="R15296"/>
    </row>
    <row r="15297" spans="15:18" x14ac:dyDescent="0.25">
      <c r="O15297"/>
      <c r="P15297" s="29"/>
      <c r="R15297"/>
    </row>
    <row r="15298" spans="15:18" x14ac:dyDescent="0.25">
      <c r="O15298"/>
      <c r="P15298" s="29"/>
      <c r="R15298"/>
    </row>
    <row r="15299" spans="15:18" x14ac:dyDescent="0.25">
      <c r="O15299"/>
      <c r="P15299" s="29"/>
      <c r="R15299"/>
    </row>
    <row r="15300" spans="15:18" x14ac:dyDescent="0.25">
      <c r="O15300"/>
      <c r="P15300" s="29"/>
      <c r="R15300"/>
    </row>
    <row r="15301" spans="15:18" x14ac:dyDescent="0.25">
      <c r="O15301"/>
      <c r="P15301" s="29"/>
      <c r="R15301"/>
    </row>
    <row r="15302" spans="15:18" x14ac:dyDescent="0.25">
      <c r="O15302"/>
      <c r="P15302" s="29"/>
      <c r="R15302"/>
    </row>
    <row r="15303" spans="15:18" x14ac:dyDescent="0.25">
      <c r="O15303"/>
      <c r="P15303" s="29"/>
      <c r="R15303"/>
    </row>
    <row r="15304" spans="15:18" x14ac:dyDescent="0.25">
      <c r="O15304"/>
      <c r="P15304" s="29"/>
      <c r="R15304"/>
    </row>
    <row r="15305" spans="15:18" x14ac:dyDescent="0.25">
      <c r="O15305"/>
      <c r="P15305" s="29"/>
      <c r="R15305"/>
    </row>
    <row r="15306" spans="15:18" x14ac:dyDescent="0.25">
      <c r="O15306"/>
      <c r="P15306" s="29"/>
      <c r="R15306"/>
    </row>
    <row r="15307" spans="15:18" x14ac:dyDescent="0.25">
      <c r="O15307"/>
      <c r="P15307" s="29"/>
      <c r="R15307"/>
    </row>
    <row r="15308" spans="15:18" x14ac:dyDescent="0.25">
      <c r="O15308"/>
      <c r="P15308" s="29"/>
      <c r="R15308"/>
    </row>
    <row r="15309" spans="15:18" x14ac:dyDescent="0.25">
      <c r="O15309"/>
      <c r="P15309" s="29"/>
      <c r="R15309"/>
    </row>
    <row r="15310" spans="15:18" x14ac:dyDescent="0.25">
      <c r="O15310"/>
      <c r="P15310" s="29"/>
      <c r="R15310"/>
    </row>
    <row r="15311" spans="15:18" x14ac:dyDescent="0.25">
      <c r="O15311"/>
      <c r="P15311" s="29"/>
      <c r="R15311"/>
    </row>
    <row r="15312" spans="15:18" x14ac:dyDescent="0.25">
      <c r="O15312"/>
      <c r="P15312" s="29"/>
      <c r="R15312"/>
    </row>
    <row r="15313" spans="15:18" x14ac:dyDescent="0.25">
      <c r="O15313"/>
      <c r="P15313" s="29"/>
      <c r="R15313"/>
    </row>
    <row r="15314" spans="15:18" x14ac:dyDescent="0.25">
      <c r="O15314"/>
      <c r="P15314" s="29"/>
      <c r="R15314"/>
    </row>
    <row r="15315" spans="15:18" x14ac:dyDescent="0.25">
      <c r="O15315"/>
      <c r="P15315" s="29"/>
      <c r="R15315"/>
    </row>
    <row r="15316" spans="15:18" x14ac:dyDescent="0.25">
      <c r="O15316"/>
      <c r="P15316" s="29"/>
      <c r="R15316"/>
    </row>
    <row r="15317" spans="15:18" x14ac:dyDescent="0.25">
      <c r="O15317"/>
      <c r="P15317" s="29"/>
      <c r="R15317"/>
    </row>
    <row r="15318" spans="15:18" x14ac:dyDescent="0.25">
      <c r="O15318"/>
      <c r="P15318" s="29"/>
      <c r="R15318"/>
    </row>
    <row r="15319" spans="15:18" x14ac:dyDescent="0.25">
      <c r="O15319"/>
      <c r="P15319" s="29"/>
      <c r="R15319"/>
    </row>
    <row r="15320" spans="15:18" x14ac:dyDescent="0.25">
      <c r="O15320"/>
      <c r="P15320" s="29"/>
      <c r="R15320"/>
    </row>
    <row r="15321" spans="15:18" x14ac:dyDescent="0.25">
      <c r="O15321"/>
      <c r="P15321" s="29"/>
      <c r="R15321"/>
    </row>
    <row r="15322" spans="15:18" x14ac:dyDescent="0.25">
      <c r="O15322"/>
      <c r="P15322" s="29"/>
      <c r="R15322"/>
    </row>
    <row r="15323" spans="15:18" x14ac:dyDescent="0.25">
      <c r="O15323"/>
      <c r="P15323" s="29"/>
      <c r="R15323"/>
    </row>
    <row r="15324" spans="15:18" x14ac:dyDescent="0.25">
      <c r="O15324"/>
      <c r="P15324" s="29"/>
      <c r="R15324"/>
    </row>
    <row r="15325" spans="15:18" x14ac:dyDescent="0.25">
      <c r="O15325"/>
      <c r="P15325" s="29"/>
      <c r="R15325"/>
    </row>
    <row r="15326" spans="15:18" x14ac:dyDescent="0.25">
      <c r="O15326"/>
      <c r="P15326" s="29"/>
      <c r="R15326"/>
    </row>
    <row r="15327" spans="15:18" x14ac:dyDescent="0.25">
      <c r="O15327"/>
      <c r="P15327" s="29"/>
      <c r="R15327"/>
    </row>
    <row r="15328" spans="15:18" x14ac:dyDescent="0.25">
      <c r="O15328"/>
      <c r="P15328" s="29"/>
      <c r="R15328"/>
    </row>
    <row r="15329" spans="15:18" x14ac:dyDescent="0.25">
      <c r="O15329"/>
      <c r="P15329" s="29"/>
      <c r="R15329"/>
    </row>
    <row r="15330" spans="15:18" x14ac:dyDescent="0.25">
      <c r="O15330"/>
      <c r="P15330" s="29"/>
      <c r="R15330"/>
    </row>
    <row r="15331" spans="15:18" x14ac:dyDescent="0.25">
      <c r="O15331"/>
      <c r="P15331" s="29"/>
      <c r="R15331"/>
    </row>
    <row r="15332" spans="15:18" x14ac:dyDescent="0.25">
      <c r="O15332"/>
      <c r="P15332" s="29"/>
      <c r="R15332"/>
    </row>
    <row r="15333" spans="15:18" x14ac:dyDescent="0.25">
      <c r="O15333"/>
      <c r="P15333" s="29"/>
      <c r="R15333"/>
    </row>
    <row r="15334" spans="15:18" x14ac:dyDescent="0.25">
      <c r="O15334"/>
      <c r="P15334" s="29"/>
      <c r="R15334"/>
    </row>
    <row r="15335" spans="15:18" x14ac:dyDescent="0.25">
      <c r="O15335"/>
      <c r="P15335" s="29"/>
      <c r="R15335"/>
    </row>
    <row r="15336" spans="15:18" x14ac:dyDescent="0.25">
      <c r="O15336"/>
      <c r="P15336" s="29"/>
      <c r="R15336"/>
    </row>
    <row r="15337" spans="15:18" x14ac:dyDescent="0.25">
      <c r="O15337"/>
      <c r="P15337" s="29"/>
      <c r="R15337"/>
    </row>
    <row r="15338" spans="15:18" x14ac:dyDescent="0.25">
      <c r="O15338"/>
      <c r="P15338" s="29"/>
      <c r="R15338"/>
    </row>
    <row r="15339" spans="15:18" x14ac:dyDescent="0.25">
      <c r="O15339"/>
      <c r="P15339" s="29"/>
      <c r="R15339"/>
    </row>
    <row r="15340" spans="15:18" x14ac:dyDescent="0.25">
      <c r="O15340"/>
      <c r="P15340" s="29"/>
      <c r="R15340"/>
    </row>
    <row r="15341" spans="15:18" x14ac:dyDescent="0.25">
      <c r="O15341"/>
      <c r="P15341" s="29"/>
      <c r="R15341"/>
    </row>
    <row r="15342" spans="15:18" x14ac:dyDescent="0.25">
      <c r="O15342"/>
      <c r="P15342" s="29"/>
      <c r="R15342"/>
    </row>
    <row r="15343" spans="15:18" x14ac:dyDescent="0.25">
      <c r="O15343"/>
      <c r="P15343" s="29"/>
      <c r="R15343"/>
    </row>
    <row r="15344" spans="15:18" x14ac:dyDescent="0.25">
      <c r="O15344"/>
      <c r="P15344" s="29"/>
      <c r="R15344"/>
    </row>
    <row r="15345" spans="15:18" x14ac:dyDescent="0.25">
      <c r="O15345"/>
      <c r="P15345" s="29"/>
      <c r="R15345"/>
    </row>
    <row r="15346" spans="15:18" x14ac:dyDescent="0.25">
      <c r="O15346"/>
      <c r="P15346" s="29"/>
      <c r="R15346"/>
    </row>
    <row r="15347" spans="15:18" x14ac:dyDescent="0.25">
      <c r="O15347"/>
      <c r="P15347" s="29"/>
      <c r="R15347"/>
    </row>
    <row r="15348" spans="15:18" x14ac:dyDescent="0.25">
      <c r="O15348"/>
      <c r="P15348" s="29"/>
      <c r="R15348"/>
    </row>
    <row r="15349" spans="15:18" x14ac:dyDescent="0.25">
      <c r="O15349"/>
      <c r="P15349" s="29"/>
      <c r="R15349"/>
    </row>
    <row r="15350" spans="15:18" x14ac:dyDescent="0.25">
      <c r="O15350"/>
      <c r="P15350" s="29"/>
      <c r="R15350"/>
    </row>
    <row r="15351" spans="15:18" x14ac:dyDescent="0.25">
      <c r="O15351"/>
      <c r="P15351" s="29"/>
      <c r="R15351"/>
    </row>
    <row r="15352" spans="15:18" x14ac:dyDescent="0.25">
      <c r="O15352"/>
      <c r="P15352" s="29"/>
      <c r="R15352"/>
    </row>
    <row r="15353" spans="15:18" x14ac:dyDescent="0.25">
      <c r="O15353"/>
      <c r="P15353" s="29"/>
      <c r="R15353"/>
    </row>
    <row r="15354" spans="15:18" x14ac:dyDescent="0.25">
      <c r="O15354"/>
      <c r="P15354" s="29"/>
      <c r="R15354"/>
    </row>
    <row r="15355" spans="15:18" x14ac:dyDescent="0.25">
      <c r="O15355"/>
      <c r="P15355" s="29"/>
      <c r="R15355"/>
    </row>
    <row r="15356" spans="15:18" x14ac:dyDescent="0.25">
      <c r="O15356"/>
      <c r="P15356" s="29"/>
      <c r="R15356"/>
    </row>
    <row r="15357" spans="15:18" x14ac:dyDescent="0.25">
      <c r="O15357"/>
      <c r="P15357" s="29"/>
      <c r="R15357"/>
    </row>
    <row r="15358" spans="15:18" x14ac:dyDescent="0.25">
      <c r="O15358"/>
      <c r="P15358" s="29"/>
      <c r="R15358"/>
    </row>
    <row r="15359" spans="15:18" x14ac:dyDescent="0.25">
      <c r="O15359"/>
      <c r="P15359" s="29"/>
      <c r="R15359"/>
    </row>
    <row r="15360" spans="15:18" x14ac:dyDescent="0.25">
      <c r="O15360"/>
      <c r="P15360" s="29"/>
      <c r="R15360"/>
    </row>
    <row r="15361" spans="15:18" x14ac:dyDescent="0.25">
      <c r="O15361"/>
      <c r="P15361" s="29"/>
      <c r="R15361"/>
    </row>
    <row r="15362" spans="15:18" x14ac:dyDescent="0.25">
      <c r="O15362"/>
      <c r="P15362" s="29"/>
      <c r="R15362"/>
    </row>
    <row r="15363" spans="15:18" x14ac:dyDescent="0.25">
      <c r="O15363"/>
      <c r="P15363" s="29"/>
      <c r="R15363"/>
    </row>
    <row r="15364" spans="15:18" x14ac:dyDescent="0.25">
      <c r="O15364"/>
      <c r="P15364" s="29"/>
      <c r="R15364"/>
    </row>
    <row r="15365" spans="15:18" x14ac:dyDescent="0.25">
      <c r="O15365"/>
      <c r="P15365" s="29"/>
      <c r="R15365"/>
    </row>
    <row r="15366" spans="15:18" x14ac:dyDescent="0.25">
      <c r="O15366"/>
      <c r="P15366" s="29"/>
      <c r="R15366"/>
    </row>
    <row r="15367" spans="15:18" x14ac:dyDescent="0.25">
      <c r="O15367"/>
      <c r="P15367" s="29"/>
      <c r="R15367"/>
    </row>
    <row r="15368" spans="15:18" x14ac:dyDescent="0.25">
      <c r="O15368"/>
      <c r="P15368" s="29"/>
      <c r="R15368"/>
    </row>
    <row r="15369" spans="15:18" x14ac:dyDescent="0.25">
      <c r="O15369"/>
      <c r="P15369" s="29"/>
      <c r="R15369"/>
    </row>
    <row r="15370" spans="15:18" x14ac:dyDescent="0.25">
      <c r="O15370"/>
      <c r="P15370" s="29"/>
      <c r="R15370"/>
    </row>
    <row r="15371" spans="15:18" x14ac:dyDescent="0.25">
      <c r="O15371"/>
      <c r="P15371" s="29"/>
      <c r="R15371"/>
    </row>
    <row r="15372" spans="15:18" x14ac:dyDescent="0.25">
      <c r="O15372"/>
      <c r="P15372" s="29"/>
      <c r="R15372"/>
    </row>
    <row r="15373" spans="15:18" x14ac:dyDescent="0.25">
      <c r="O15373"/>
      <c r="P15373" s="29"/>
      <c r="R15373"/>
    </row>
    <row r="15374" spans="15:18" x14ac:dyDescent="0.25">
      <c r="O15374"/>
      <c r="P15374" s="29"/>
      <c r="R15374"/>
    </row>
    <row r="15375" spans="15:18" x14ac:dyDescent="0.25">
      <c r="O15375"/>
      <c r="P15375" s="29"/>
      <c r="R15375"/>
    </row>
    <row r="15376" spans="15:18" x14ac:dyDescent="0.25">
      <c r="O15376"/>
      <c r="P15376" s="29"/>
      <c r="R15376"/>
    </row>
    <row r="15377" spans="15:18" x14ac:dyDescent="0.25">
      <c r="O15377"/>
      <c r="P15377" s="29"/>
      <c r="R15377"/>
    </row>
    <row r="15378" spans="15:18" x14ac:dyDescent="0.25">
      <c r="O15378"/>
      <c r="P15378" s="29"/>
      <c r="R15378"/>
    </row>
    <row r="15379" spans="15:18" x14ac:dyDescent="0.25">
      <c r="O15379"/>
      <c r="P15379" s="29"/>
      <c r="R15379"/>
    </row>
    <row r="15380" spans="15:18" x14ac:dyDescent="0.25">
      <c r="O15380"/>
      <c r="P15380" s="29"/>
      <c r="R15380"/>
    </row>
    <row r="15381" spans="15:18" x14ac:dyDescent="0.25">
      <c r="O15381"/>
      <c r="P15381" s="29"/>
      <c r="R15381"/>
    </row>
    <row r="15382" spans="15:18" x14ac:dyDescent="0.25">
      <c r="O15382"/>
      <c r="P15382" s="29"/>
      <c r="R15382"/>
    </row>
    <row r="15383" spans="15:18" x14ac:dyDescent="0.25">
      <c r="O15383"/>
      <c r="P15383" s="29"/>
      <c r="R15383"/>
    </row>
    <row r="15384" spans="15:18" x14ac:dyDescent="0.25">
      <c r="O15384"/>
      <c r="P15384" s="29"/>
      <c r="R15384"/>
    </row>
    <row r="15385" spans="15:18" x14ac:dyDescent="0.25">
      <c r="O15385"/>
      <c r="P15385" s="29"/>
      <c r="R15385"/>
    </row>
    <row r="15386" spans="15:18" x14ac:dyDescent="0.25">
      <c r="O15386"/>
      <c r="P15386" s="29"/>
      <c r="R15386"/>
    </row>
    <row r="15387" spans="15:18" x14ac:dyDescent="0.25">
      <c r="O15387"/>
      <c r="P15387" s="29"/>
      <c r="R15387"/>
    </row>
    <row r="15388" spans="15:18" x14ac:dyDescent="0.25">
      <c r="O15388"/>
      <c r="P15388" s="29"/>
      <c r="R15388"/>
    </row>
    <row r="15389" spans="15:18" x14ac:dyDescent="0.25">
      <c r="O15389"/>
      <c r="P15389" s="29"/>
      <c r="R15389"/>
    </row>
    <row r="15390" spans="15:18" x14ac:dyDescent="0.25">
      <c r="O15390"/>
      <c r="P15390" s="29"/>
      <c r="R15390"/>
    </row>
    <row r="15391" spans="15:18" x14ac:dyDescent="0.25">
      <c r="O15391"/>
      <c r="P15391" s="29"/>
      <c r="R15391"/>
    </row>
    <row r="15392" spans="15:18" x14ac:dyDescent="0.25">
      <c r="O15392"/>
      <c r="P15392" s="29"/>
      <c r="R15392"/>
    </row>
    <row r="15393" spans="15:18" x14ac:dyDescent="0.25">
      <c r="O15393"/>
      <c r="P15393" s="29"/>
      <c r="R15393"/>
    </row>
    <row r="15394" spans="15:18" x14ac:dyDescent="0.25">
      <c r="O15394"/>
      <c r="P15394" s="29"/>
      <c r="R15394"/>
    </row>
    <row r="15395" spans="15:18" x14ac:dyDescent="0.25">
      <c r="O15395"/>
      <c r="P15395" s="29"/>
      <c r="R15395"/>
    </row>
    <row r="15396" spans="15:18" x14ac:dyDescent="0.25">
      <c r="O15396"/>
      <c r="P15396" s="29"/>
      <c r="R15396"/>
    </row>
    <row r="15397" spans="15:18" x14ac:dyDescent="0.25">
      <c r="O15397"/>
      <c r="P15397" s="29"/>
      <c r="R15397"/>
    </row>
    <row r="15398" spans="15:18" x14ac:dyDescent="0.25">
      <c r="O15398"/>
      <c r="P15398" s="29"/>
      <c r="R15398"/>
    </row>
    <row r="15399" spans="15:18" x14ac:dyDescent="0.25">
      <c r="O15399"/>
      <c r="P15399" s="29"/>
      <c r="R15399"/>
    </row>
    <row r="15400" spans="15:18" x14ac:dyDescent="0.25">
      <c r="O15400"/>
      <c r="P15400" s="29"/>
      <c r="R15400"/>
    </row>
    <row r="15401" spans="15:18" x14ac:dyDescent="0.25">
      <c r="O15401"/>
      <c r="P15401" s="29"/>
      <c r="R15401"/>
    </row>
    <row r="15402" spans="15:18" x14ac:dyDescent="0.25">
      <c r="O15402"/>
      <c r="P15402" s="29"/>
      <c r="R15402"/>
    </row>
    <row r="15403" spans="15:18" x14ac:dyDescent="0.25">
      <c r="O15403"/>
      <c r="P15403" s="29"/>
      <c r="R15403"/>
    </row>
    <row r="15404" spans="15:18" x14ac:dyDescent="0.25">
      <c r="O15404"/>
      <c r="P15404" s="29"/>
      <c r="R15404"/>
    </row>
    <row r="15405" spans="15:18" x14ac:dyDescent="0.25">
      <c r="O15405"/>
      <c r="P15405" s="29"/>
      <c r="R15405"/>
    </row>
    <row r="15406" spans="15:18" x14ac:dyDescent="0.25">
      <c r="O15406"/>
      <c r="P15406" s="29"/>
      <c r="R15406"/>
    </row>
    <row r="15407" spans="15:18" x14ac:dyDescent="0.25">
      <c r="O15407"/>
      <c r="P15407" s="29"/>
      <c r="R15407"/>
    </row>
    <row r="15408" spans="15:18" x14ac:dyDescent="0.25">
      <c r="O15408"/>
      <c r="P15408" s="29"/>
      <c r="R15408"/>
    </row>
    <row r="15409" spans="15:18" x14ac:dyDescent="0.25">
      <c r="O15409"/>
      <c r="P15409" s="29"/>
      <c r="R15409"/>
    </row>
    <row r="15410" spans="15:18" x14ac:dyDescent="0.25">
      <c r="O15410"/>
      <c r="P15410" s="29"/>
      <c r="R15410"/>
    </row>
    <row r="15411" spans="15:18" x14ac:dyDescent="0.25">
      <c r="O15411"/>
      <c r="P15411" s="29"/>
      <c r="R15411"/>
    </row>
    <row r="15412" spans="15:18" x14ac:dyDescent="0.25">
      <c r="O15412"/>
      <c r="P15412" s="29"/>
      <c r="R15412"/>
    </row>
    <row r="15413" spans="15:18" x14ac:dyDescent="0.25">
      <c r="O15413"/>
      <c r="P15413" s="29"/>
      <c r="R15413"/>
    </row>
    <row r="15414" spans="15:18" x14ac:dyDescent="0.25">
      <c r="O15414"/>
      <c r="P15414" s="29"/>
      <c r="R15414"/>
    </row>
    <row r="15415" spans="15:18" x14ac:dyDescent="0.25">
      <c r="O15415"/>
      <c r="P15415" s="29"/>
      <c r="R15415"/>
    </row>
    <row r="15416" spans="15:18" x14ac:dyDescent="0.25">
      <c r="O15416"/>
      <c r="P15416" s="29"/>
      <c r="R15416"/>
    </row>
    <row r="15417" spans="15:18" x14ac:dyDescent="0.25">
      <c r="O15417"/>
      <c r="P15417" s="29"/>
      <c r="R15417"/>
    </row>
    <row r="15418" spans="15:18" x14ac:dyDescent="0.25">
      <c r="O15418"/>
      <c r="P15418" s="29"/>
      <c r="R15418"/>
    </row>
    <row r="15419" spans="15:18" x14ac:dyDescent="0.25">
      <c r="O15419"/>
      <c r="P15419" s="29"/>
      <c r="R15419"/>
    </row>
    <row r="15420" spans="15:18" x14ac:dyDescent="0.25">
      <c r="O15420"/>
      <c r="P15420" s="29"/>
      <c r="R15420"/>
    </row>
    <row r="15421" spans="15:18" x14ac:dyDescent="0.25">
      <c r="O15421"/>
      <c r="P15421" s="29"/>
      <c r="R15421"/>
    </row>
    <row r="15422" spans="15:18" x14ac:dyDescent="0.25">
      <c r="O15422"/>
      <c r="P15422" s="29"/>
      <c r="R15422"/>
    </row>
    <row r="15423" spans="15:18" x14ac:dyDescent="0.25">
      <c r="O15423"/>
      <c r="P15423" s="29"/>
      <c r="R15423"/>
    </row>
    <row r="15424" spans="15:18" x14ac:dyDescent="0.25">
      <c r="O15424"/>
      <c r="P15424" s="29"/>
      <c r="R15424"/>
    </row>
    <row r="15425" spans="15:18" x14ac:dyDescent="0.25">
      <c r="O15425"/>
      <c r="P15425" s="29"/>
      <c r="R15425"/>
    </row>
    <row r="15426" spans="15:18" x14ac:dyDescent="0.25">
      <c r="O15426"/>
      <c r="P15426" s="29"/>
      <c r="R15426"/>
    </row>
    <row r="15427" spans="15:18" x14ac:dyDescent="0.25">
      <c r="O15427"/>
      <c r="P15427" s="29"/>
      <c r="R15427"/>
    </row>
    <row r="15428" spans="15:18" x14ac:dyDescent="0.25">
      <c r="O15428"/>
      <c r="P15428" s="29"/>
      <c r="R15428"/>
    </row>
    <row r="15429" spans="15:18" x14ac:dyDescent="0.25">
      <c r="O15429"/>
      <c r="P15429" s="29"/>
      <c r="R15429"/>
    </row>
    <row r="15430" spans="15:18" x14ac:dyDescent="0.25">
      <c r="O15430"/>
      <c r="P15430" s="29"/>
      <c r="R15430"/>
    </row>
    <row r="15431" spans="15:18" x14ac:dyDescent="0.25">
      <c r="O15431"/>
      <c r="P15431" s="29"/>
      <c r="R15431"/>
    </row>
    <row r="15432" spans="15:18" x14ac:dyDescent="0.25">
      <c r="O15432"/>
      <c r="P15432" s="29"/>
      <c r="R15432"/>
    </row>
    <row r="15433" spans="15:18" x14ac:dyDescent="0.25">
      <c r="O15433"/>
      <c r="P15433" s="29"/>
      <c r="R15433"/>
    </row>
    <row r="15434" spans="15:18" x14ac:dyDescent="0.25">
      <c r="O15434"/>
      <c r="P15434" s="29"/>
      <c r="R15434"/>
    </row>
    <row r="15435" spans="15:18" x14ac:dyDescent="0.25">
      <c r="O15435"/>
      <c r="P15435" s="29"/>
      <c r="R15435"/>
    </row>
    <row r="15436" spans="15:18" x14ac:dyDescent="0.25">
      <c r="O15436"/>
      <c r="P15436" s="29"/>
      <c r="R15436"/>
    </row>
    <row r="15437" spans="15:18" x14ac:dyDescent="0.25">
      <c r="O15437"/>
      <c r="P15437" s="29"/>
      <c r="R15437"/>
    </row>
    <row r="15438" spans="15:18" x14ac:dyDescent="0.25">
      <c r="O15438"/>
      <c r="P15438" s="29"/>
      <c r="R15438"/>
    </row>
    <row r="15439" spans="15:18" x14ac:dyDescent="0.25">
      <c r="O15439"/>
      <c r="P15439" s="29"/>
      <c r="R15439"/>
    </row>
    <row r="15440" spans="15:18" x14ac:dyDescent="0.25">
      <c r="O15440"/>
      <c r="P15440" s="29"/>
      <c r="R15440"/>
    </row>
    <row r="15441" spans="15:18" x14ac:dyDescent="0.25">
      <c r="O15441"/>
      <c r="P15441" s="29"/>
      <c r="R15441"/>
    </row>
    <row r="15442" spans="15:18" x14ac:dyDescent="0.25">
      <c r="O15442"/>
      <c r="P15442" s="29"/>
      <c r="R15442"/>
    </row>
    <row r="15443" spans="15:18" x14ac:dyDescent="0.25">
      <c r="O15443"/>
      <c r="P15443" s="29"/>
      <c r="R15443"/>
    </row>
    <row r="15444" spans="15:18" x14ac:dyDescent="0.25">
      <c r="O15444"/>
      <c r="P15444" s="29"/>
      <c r="R15444"/>
    </row>
    <row r="15445" spans="15:18" x14ac:dyDescent="0.25">
      <c r="O15445"/>
      <c r="P15445" s="29"/>
      <c r="R15445"/>
    </row>
    <row r="15446" spans="15:18" x14ac:dyDescent="0.25">
      <c r="O15446"/>
      <c r="P15446" s="29"/>
      <c r="R15446"/>
    </row>
    <row r="15447" spans="15:18" x14ac:dyDescent="0.25">
      <c r="O15447"/>
      <c r="P15447" s="29"/>
      <c r="R15447"/>
    </row>
    <row r="15448" spans="15:18" x14ac:dyDescent="0.25">
      <c r="O15448"/>
      <c r="P15448" s="29"/>
      <c r="R15448"/>
    </row>
    <row r="15449" spans="15:18" x14ac:dyDescent="0.25">
      <c r="O15449"/>
      <c r="P15449" s="29"/>
      <c r="R15449"/>
    </row>
    <row r="15450" spans="15:18" x14ac:dyDescent="0.25">
      <c r="O15450"/>
      <c r="P15450" s="29"/>
      <c r="R15450"/>
    </row>
    <row r="15451" spans="15:18" x14ac:dyDescent="0.25">
      <c r="O15451"/>
      <c r="P15451" s="29"/>
      <c r="R15451"/>
    </row>
    <row r="15452" spans="15:18" x14ac:dyDescent="0.25">
      <c r="O15452"/>
      <c r="P15452" s="29"/>
      <c r="R15452"/>
    </row>
    <row r="15453" spans="15:18" x14ac:dyDescent="0.25">
      <c r="O15453"/>
      <c r="P15453" s="29"/>
      <c r="R15453"/>
    </row>
    <row r="15454" spans="15:18" x14ac:dyDescent="0.25">
      <c r="O15454"/>
      <c r="P15454" s="29"/>
      <c r="R15454"/>
    </row>
    <row r="15455" spans="15:18" x14ac:dyDescent="0.25">
      <c r="O15455"/>
      <c r="P15455" s="29"/>
      <c r="R15455"/>
    </row>
    <row r="15456" spans="15:18" x14ac:dyDescent="0.25">
      <c r="O15456"/>
      <c r="P15456" s="29"/>
      <c r="R15456"/>
    </row>
    <row r="15457" spans="15:18" x14ac:dyDescent="0.25">
      <c r="O15457"/>
      <c r="P15457" s="29"/>
      <c r="R15457"/>
    </row>
    <row r="15458" spans="15:18" x14ac:dyDescent="0.25">
      <c r="O15458"/>
      <c r="P15458" s="29"/>
      <c r="R15458"/>
    </row>
    <row r="15459" spans="15:18" x14ac:dyDescent="0.25">
      <c r="O15459"/>
      <c r="P15459" s="29"/>
      <c r="R15459"/>
    </row>
    <row r="15460" spans="15:18" x14ac:dyDescent="0.25">
      <c r="O15460"/>
      <c r="P15460" s="29"/>
      <c r="R15460"/>
    </row>
    <row r="15461" spans="15:18" x14ac:dyDescent="0.25">
      <c r="O15461"/>
      <c r="P15461" s="29"/>
      <c r="R15461"/>
    </row>
    <row r="15462" spans="15:18" x14ac:dyDescent="0.25">
      <c r="O15462"/>
      <c r="P15462" s="29"/>
      <c r="R15462"/>
    </row>
    <row r="15463" spans="15:18" x14ac:dyDescent="0.25">
      <c r="O15463"/>
      <c r="P15463" s="29"/>
      <c r="R15463"/>
    </row>
    <row r="15464" spans="15:18" x14ac:dyDescent="0.25">
      <c r="O15464"/>
      <c r="P15464" s="29"/>
      <c r="R15464"/>
    </row>
    <row r="15465" spans="15:18" x14ac:dyDescent="0.25">
      <c r="O15465"/>
      <c r="P15465" s="29"/>
      <c r="R15465"/>
    </row>
    <row r="15466" spans="15:18" x14ac:dyDescent="0.25">
      <c r="O15466"/>
      <c r="P15466" s="29"/>
      <c r="R15466"/>
    </row>
    <row r="15467" spans="15:18" x14ac:dyDescent="0.25">
      <c r="O15467"/>
      <c r="P15467" s="29"/>
      <c r="R15467"/>
    </row>
    <row r="15468" spans="15:18" x14ac:dyDescent="0.25">
      <c r="O15468"/>
      <c r="P15468" s="29"/>
      <c r="R15468"/>
    </row>
    <row r="15469" spans="15:18" x14ac:dyDescent="0.25">
      <c r="O15469"/>
      <c r="P15469" s="29"/>
      <c r="R15469"/>
    </row>
    <row r="15470" spans="15:18" x14ac:dyDescent="0.25">
      <c r="O15470"/>
      <c r="P15470" s="29"/>
      <c r="R15470"/>
    </row>
    <row r="15471" spans="15:18" x14ac:dyDescent="0.25">
      <c r="O15471"/>
      <c r="P15471" s="29"/>
      <c r="R15471"/>
    </row>
    <row r="15472" spans="15:18" x14ac:dyDescent="0.25">
      <c r="O15472"/>
      <c r="P15472" s="29"/>
      <c r="R15472"/>
    </row>
    <row r="15473" spans="15:18" x14ac:dyDescent="0.25">
      <c r="O15473"/>
      <c r="P15473" s="29"/>
      <c r="R15473"/>
    </row>
    <row r="15474" spans="15:18" x14ac:dyDescent="0.25">
      <c r="O15474"/>
      <c r="P15474" s="29"/>
      <c r="R15474"/>
    </row>
    <row r="15475" spans="15:18" x14ac:dyDescent="0.25">
      <c r="O15475"/>
      <c r="P15475" s="29"/>
      <c r="R15475"/>
    </row>
    <row r="15476" spans="15:18" x14ac:dyDescent="0.25">
      <c r="O15476"/>
      <c r="P15476" s="29"/>
      <c r="R15476"/>
    </row>
    <row r="15477" spans="15:18" x14ac:dyDescent="0.25">
      <c r="O15477"/>
      <c r="P15477" s="29"/>
      <c r="R15477"/>
    </row>
    <row r="15478" spans="15:18" x14ac:dyDescent="0.25">
      <c r="O15478"/>
      <c r="P15478" s="29"/>
      <c r="R15478"/>
    </row>
    <row r="15479" spans="15:18" x14ac:dyDescent="0.25">
      <c r="O15479"/>
      <c r="P15479" s="29"/>
      <c r="R15479"/>
    </row>
    <row r="15480" spans="15:18" x14ac:dyDescent="0.25">
      <c r="O15480"/>
      <c r="P15480" s="29"/>
      <c r="R15480"/>
    </row>
    <row r="15481" spans="15:18" x14ac:dyDescent="0.25">
      <c r="O15481"/>
      <c r="P15481" s="29"/>
      <c r="R15481"/>
    </row>
    <row r="15482" spans="15:18" x14ac:dyDescent="0.25">
      <c r="O15482"/>
      <c r="P15482" s="29"/>
      <c r="R15482"/>
    </row>
    <row r="15483" spans="15:18" x14ac:dyDescent="0.25">
      <c r="O15483"/>
      <c r="P15483" s="29"/>
      <c r="R15483"/>
    </row>
    <row r="15484" spans="15:18" x14ac:dyDescent="0.25">
      <c r="O15484"/>
      <c r="P15484" s="29"/>
      <c r="R15484"/>
    </row>
    <row r="15485" spans="15:18" x14ac:dyDescent="0.25">
      <c r="O15485"/>
      <c r="P15485" s="29"/>
      <c r="R15485"/>
    </row>
    <row r="15486" spans="15:18" x14ac:dyDescent="0.25">
      <c r="O15486"/>
      <c r="P15486" s="29"/>
      <c r="R15486"/>
    </row>
    <row r="15487" spans="15:18" x14ac:dyDescent="0.25">
      <c r="O15487"/>
      <c r="P15487" s="29"/>
      <c r="R15487"/>
    </row>
    <row r="15488" spans="15:18" x14ac:dyDescent="0.25">
      <c r="O15488"/>
      <c r="P15488" s="29"/>
      <c r="R15488"/>
    </row>
    <row r="15489" spans="15:18" x14ac:dyDescent="0.25">
      <c r="O15489"/>
      <c r="P15489" s="29"/>
      <c r="R15489"/>
    </row>
    <row r="15490" spans="15:18" x14ac:dyDescent="0.25">
      <c r="O15490"/>
      <c r="P15490" s="29"/>
      <c r="R15490"/>
    </row>
    <row r="15491" spans="15:18" x14ac:dyDescent="0.25">
      <c r="O15491"/>
      <c r="P15491" s="29"/>
      <c r="R15491"/>
    </row>
    <row r="15492" spans="15:18" x14ac:dyDescent="0.25">
      <c r="O15492"/>
      <c r="P15492" s="29"/>
      <c r="R15492"/>
    </row>
    <row r="15493" spans="15:18" x14ac:dyDescent="0.25">
      <c r="O15493"/>
      <c r="P15493" s="29"/>
      <c r="R15493"/>
    </row>
    <row r="15494" spans="15:18" x14ac:dyDescent="0.25">
      <c r="O15494"/>
      <c r="P15494" s="29"/>
      <c r="R15494"/>
    </row>
    <row r="15495" spans="15:18" x14ac:dyDescent="0.25">
      <c r="O15495"/>
      <c r="P15495" s="29"/>
      <c r="R15495"/>
    </row>
    <row r="15496" spans="15:18" x14ac:dyDescent="0.25">
      <c r="O15496"/>
      <c r="P15496" s="29"/>
      <c r="R15496"/>
    </row>
    <row r="15497" spans="15:18" x14ac:dyDescent="0.25">
      <c r="O15497"/>
      <c r="P15497" s="29"/>
      <c r="R15497"/>
    </row>
    <row r="15498" spans="15:18" x14ac:dyDescent="0.25">
      <c r="O15498"/>
      <c r="P15498" s="29"/>
      <c r="R15498"/>
    </row>
    <row r="15499" spans="15:18" x14ac:dyDescent="0.25">
      <c r="O15499"/>
      <c r="P15499" s="29"/>
      <c r="R15499"/>
    </row>
    <row r="15500" spans="15:18" x14ac:dyDescent="0.25">
      <c r="O15500"/>
      <c r="P15500" s="29"/>
      <c r="R15500"/>
    </row>
    <row r="15501" spans="15:18" x14ac:dyDescent="0.25">
      <c r="O15501"/>
      <c r="P15501" s="29"/>
      <c r="R15501"/>
    </row>
    <row r="15502" spans="15:18" x14ac:dyDescent="0.25">
      <c r="O15502"/>
      <c r="P15502" s="29"/>
      <c r="R15502"/>
    </row>
    <row r="15503" spans="15:18" x14ac:dyDescent="0.25">
      <c r="O15503"/>
      <c r="P15503" s="29"/>
      <c r="R15503"/>
    </row>
    <row r="15504" spans="15:18" x14ac:dyDescent="0.25">
      <c r="O15504"/>
      <c r="P15504" s="29"/>
      <c r="R15504"/>
    </row>
    <row r="15505" spans="15:18" x14ac:dyDescent="0.25">
      <c r="O15505"/>
      <c r="P15505" s="29"/>
      <c r="R15505"/>
    </row>
    <row r="15506" spans="15:18" x14ac:dyDescent="0.25">
      <c r="O15506"/>
      <c r="P15506" s="29"/>
      <c r="R15506"/>
    </row>
    <row r="15507" spans="15:18" x14ac:dyDescent="0.25">
      <c r="O15507"/>
      <c r="P15507" s="29"/>
      <c r="R15507"/>
    </row>
    <row r="15508" spans="15:18" x14ac:dyDescent="0.25">
      <c r="O15508"/>
      <c r="P15508" s="29"/>
      <c r="R15508"/>
    </row>
    <row r="15509" spans="15:18" x14ac:dyDescent="0.25">
      <c r="O15509"/>
      <c r="P15509" s="29"/>
      <c r="R15509"/>
    </row>
    <row r="15510" spans="15:18" x14ac:dyDescent="0.25">
      <c r="O15510"/>
      <c r="P15510" s="29"/>
      <c r="R15510"/>
    </row>
    <row r="15511" spans="15:18" x14ac:dyDescent="0.25">
      <c r="O15511"/>
      <c r="P15511" s="29"/>
      <c r="R15511"/>
    </row>
    <row r="15512" spans="15:18" x14ac:dyDescent="0.25">
      <c r="O15512"/>
      <c r="P15512" s="29"/>
      <c r="R15512"/>
    </row>
    <row r="15513" spans="15:18" x14ac:dyDescent="0.25">
      <c r="O15513"/>
      <c r="P15513" s="29"/>
      <c r="R15513"/>
    </row>
    <row r="15514" spans="15:18" x14ac:dyDescent="0.25">
      <c r="O15514"/>
      <c r="P15514" s="29"/>
      <c r="R15514"/>
    </row>
    <row r="15515" spans="15:18" x14ac:dyDescent="0.25">
      <c r="O15515"/>
      <c r="P15515" s="29"/>
      <c r="R15515"/>
    </row>
    <row r="15516" spans="15:18" x14ac:dyDescent="0.25">
      <c r="O15516"/>
      <c r="P15516" s="29"/>
      <c r="R15516"/>
    </row>
    <row r="15517" spans="15:18" x14ac:dyDescent="0.25">
      <c r="O15517"/>
      <c r="P15517" s="29"/>
      <c r="R15517"/>
    </row>
    <row r="15518" spans="15:18" x14ac:dyDescent="0.25">
      <c r="O15518"/>
      <c r="P15518" s="29"/>
      <c r="R15518"/>
    </row>
    <row r="15519" spans="15:18" x14ac:dyDescent="0.25">
      <c r="O15519"/>
      <c r="P15519" s="29"/>
      <c r="R15519"/>
    </row>
    <row r="15520" spans="15:18" x14ac:dyDescent="0.25">
      <c r="O15520"/>
      <c r="P15520" s="29"/>
      <c r="R15520"/>
    </row>
    <row r="15521" spans="15:18" x14ac:dyDescent="0.25">
      <c r="O15521"/>
      <c r="P15521" s="29"/>
      <c r="R15521"/>
    </row>
    <row r="15522" spans="15:18" x14ac:dyDescent="0.25">
      <c r="O15522"/>
      <c r="P15522" s="29"/>
      <c r="R15522"/>
    </row>
    <row r="15523" spans="15:18" x14ac:dyDescent="0.25">
      <c r="O15523"/>
      <c r="P15523" s="29"/>
      <c r="R15523"/>
    </row>
    <row r="15524" spans="15:18" x14ac:dyDescent="0.25">
      <c r="O15524"/>
      <c r="P15524" s="29"/>
      <c r="R15524"/>
    </row>
    <row r="15525" spans="15:18" x14ac:dyDescent="0.25">
      <c r="O15525"/>
      <c r="P15525" s="29"/>
      <c r="R15525"/>
    </row>
    <row r="15526" spans="15:18" x14ac:dyDescent="0.25">
      <c r="O15526"/>
      <c r="P15526" s="29"/>
      <c r="R15526"/>
    </row>
    <row r="15527" spans="15:18" x14ac:dyDescent="0.25">
      <c r="O15527"/>
      <c r="P15527" s="29"/>
      <c r="R15527"/>
    </row>
    <row r="15528" spans="15:18" x14ac:dyDescent="0.25">
      <c r="O15528"/>
      <c r="P15528" s="29"/>
      <c r="R15528"/>
    </row>
    <row r="15529" spans="15:18" x14ac:dyDescent="0.25">
      <c r="O15529"/>
      <c r="P15529" s="29"/>
      <c r="R15529"/>
    </row>
    <row r="15530" spans="15:18" x14ac:dyDescent="0.25">
      <c r="O15530"/>
      <c r="P15530" s="29"/>
      <c r="R15530"/>
    </row>
    <row r="15531" spans="15:18" x14ac:dyDescent="0.25">
      <c r="O15531"/>
      <c r="P15531" s="29"/>
      <c r="R15531"/>
    </row>
    <row r="15532" spans="15:18" x14ac:dyDescent="0.25">
      <c r="O15532"/>
      <c r="P15532" s="29"/>
      <c r="R15532"/>
    </row>
    <row r="15533" spans="15:18" x14ac:dyDescent="0.25">
      <c r="O15533"/>
      <c r="P15533" s="29"/>
      <c r="R15533"/>
    </row>
    <row r="15534" spans="15:18" x14ac:dyDescent="0.25">
      <c r="O15534"/>
      <c r="P15534" s="29"/>
      <c r="R15534"/>
    </row>
    <row r="15535" spans="15:18" x14ac:dyDescent="0.25">
      <c r="O15535"/>
      <c r="P15535" s="29"/>
      <c r="R15535"/>
    </row>
    <row r="15536" spans="15:18" x14ac:dyDescent="0.25">
      <c r="O15536"/>
      <c r="P15536" s="29"/>
      <c r="R15536"/>
    </row>
    <row r="15537" spans="15:18" x14ac:dyDescent="0.25">
      <c r="O15537"/>
      <c r="P15537" s="29"/>
      <c r="R15537"/>
    </row>
    <row r="15538" spans="15:18" x14ac:dyDescent="0.25">
      <c r="O15538"/>
      <c r="P15538" s="29"/>
      <c r="R15538"/>
    </row>
    <row r="15539" spans="15:18" x14ac:dyDescent="0.25">
      <c r="O15539"/>
      <c r="P15539" s="29"/>
      <c r="R15539"/>
    </row>
    <row r="15540" spans="15:18" x14ac:dyDescent="0.25">
      <c r="O15540"/>
      <c r="P15540" s="29"/>
      <c r="R15540"/>
    </row>
    <row r="15541" spans="15:18" x14ac:dyDescent="0.25">
      <c r="O15541"/>
      <c r="P15541" s="29"/>
      <c r="R15541"/>
    </row>
    <row r="15542" spans="15:18" x14ac:dyDescent="0.25">
      <c r="O15542"/>
      <c r="P15542" s="29"/>
      <c r="R15542"/>
    </row>
    <row r="15543" spans="15:18" x14ac:dyDescent="0.25">
      <c r="O15543"/>
      <c r="P15543" s="29"/>
      <c r="R15543"/>
    </row>
    <row r="15544" spans="15:18" x14ac:dyDescent="0.25">
      <c r="O15544"/>
      <c r="P15544" s="29"/>
      <c r="R15544"/>
    </row>
    <row r="15545" spans="15:18" x14ac:dyDescent="0.25">
      <c r="O15545"/>
      <c r="P15545" s="29"/>
      <c r="R15545"/>
    </row>
    <row r="15546" spans="15:18" x14ac:dyDescent="0.25">
      <c r="O15546"/>
      <c r="P15546" s="29"/>
      <c r="R15546"/>
    </row>
    <row r="15547" spans="15:18" x14ac:dyDescent="0.25">
      <c r="O15547"/>
      <c r="P15547" s="29"/>
      <c r="R15547"/>
    </row>
    <row r="15548" spans="15:18" x14ac:dyDescent="0.25">
      <c r="O15548"/>
      <c r="P15548" s="29"/>
      <c r="R15548"/>
    </row>
    <row r="15549" spans="15:18" x14ac:dyDescent="0.25">
      <c r="O15549"/>
      <c r="P15549" s="29"/>
      <c r="R15549"/>
    </row>
    <row r="15550" spans="15:18" x14ac:dyDescent="0.25">
      <c r="O15550"/>
      <c r="P15550" s="29"/>
      <c r="R15550"/>
    </row>
    <row r="15551" spans="15:18" x14ac:dyDescent="0.25">
      <c r="O15551"/>
      <c r="P15551" s="29"/>
      <c r="R15551"/>
    </row>
    <row r="15552" spans="15:18" x14ac:dyDescent="0.25">
      <c r="O15552"/>
      <c r="P15552" s="29"/>
      <c r="R15552"/>
    </row>
    <row r="15553" spans="15:18" x14ac:dyDescent="0.25">
      <c r="O15553"/>
      <c r="P15553" s="29"/>
      <c r="R15553"/>
    </row>
    <row r="15554" spans="15:18" x14ac:dyDescent="0.25">
      <c r="O15554"/>
      <c r="P15554" s="29"/>
      <c r="R15554"/>
    </row>
    <row r="15555" spans="15:18" x14ac:dyDescent="0.25">
      <c r="O15555"/>
      <c r="P15555" s="29"/>
      <c r="R15555"/>
    </row>
    <row r="15556" spans="15:18" x14ac:dyDescent="0.25">
      <c r="O15556"/>
      <c r="P15556" s="29"/>
      <c r="R15556"/>
    </row>
    <row r="15557" spans="15:18" x14ac:dyDescent="0.25">
      <c r="O15557"/>
      <c r="P15557" s="29"/>
      <c r="R15557"/>
    </row>
    <row r="15558" spans="15:18" x14ac:dyDescent="0.25">
      <c r="O15558"/>
      <c r="P15558" s="29"/>
      <c r="R15558"/>
    </row>
    <row r="15559" spans="15:18" x14ac:dyDescent="0.25">
      <c r="O15559"/>
      <c r="P15559" s="29"/>
      <c r="R15559"/>
    </row>
    <row r="15560" spans="15:18" x14ac:dyDescent="0.25">
      <c r="O15560"/>
      <c r="P15560" s="29"/>
      <c r="R15560"/>
    </row>
    <row r="15561" spans="15:18" x14ac:dyDescent="0.25">
      <c r="O15561"/>
      <c r="P15561" s="29"/>
      <c r="R15561"/>
    </row>
    <row r="15562" spans="15:18" x14ac:dyDescent="0.25">
      <c r="O15562"/>
      <c r="P15562" s="29"/>
      <c r="R15562"/>
    </row>
    <row r="15563" spans="15:18" x14ac:dyDescent="0.25">
      <c r="O15563"/>
      <c r="P15563" s="29"/>
      <c r="R15563"/>
    </row>
    <row r="15564" spans="15:18" x14ac:dyDescent="0.25">
      <c r="O15564"/>
      <c r="P15564" s="29"/>
      <c r="R15564"/>
    </row>
    <row r="15565" spans="15:18" x14ac:dyDescent="0.25">
      <c r="O15565"/>
      <c r="P15565" s="29"/>
      <c r="R15565"/>
    </row>
    <row r="15566" spans="15:18" x14ac:dyDescent="0.25">
      <c r="O15566"/>
      <c r="P15566" s="29"/>
      <c r="R15566"/>
    </row>
    <row r="15567" spans="15:18" x14ac:dyDescent="0.25">
      <c r="O15567"/>
      <c r="P15567" s="29"/>
      <c r="R15567"/>
    </row>
    <row r="15568" spans="15:18" x14ac:dyDescent="0.25">
      <c r="O15568"/>
      <c r="P15568" s="29"/>
      <c r="R15568"/>
    </row>
    <row r="15569" spans="15:18" x14ac:dyDescent="0.25">
      <c r="O15569"/>
      <c r="P15569" s="29"/>
      <c r="R15569"/>
    </row>
    <row r="15570" spans="15:18" x14ac:dyDescent="0.25">
      <c r="O15570"/>
      <c r="P15570" s="29"/>
      <c r="R15570"/>
    </row>
    <row r="15571" spans="15:18" x14ac:dyDescent="0.25">
      <c r="O15571"/>
      <c r="P15571" s="29"/>
      <c r="R15571"/>
    </row>
    <row r="15572" spans="15:18" x14ac:dyDescent="0.25">
      <c r="O15572"/>
      <c r="P15572" s="29"/>
      <c r="R15572"/>
    </row>
    <row r="15573" spans="15:18" x14ac:dyDescent="0.25">
      <c r="O15573"/>
      <c r="P15573" s="29"/>
      <c r="R15573"/>
    </row>
    <row r="15574" spans="15:18" x14ac:dyDescent="0.25">
      <c r="O15574"/>
      <c r="P15574" s="29"/>
      <c r="R15574"/>
    </row>
    <row r="15575" spans="15:18" x14ac:dyDescent="0.25">
      <c r="O15575"/>
      <c r="P15575" s="29"/>
      <c r="R15575"/>
    </row>
    <row r="15576" spans="15:18" x14ac:dyDescent="0.25">
      <c r="O15576"/>
      <c r="P15576" s="29"/>
      <c r="R15576"/>
    </row>
    <row r="15577" spans="15:18" x14ac:dyDescent="0.25">
      <c r="O15577"/>
      <c r="P15577" s="29"/>
      <c r="R15577"/>
    </row>
    <row r="15578" spans="15:18" x14ac:dyDescent="0.25">
      <c r="O15578"/>
      <c r="P15578" s="29"/>
      <c r="R15578"/>
    </row>
    <row r="15579" spans="15:18" x14ac:dyDescent="0.25">
      <c r="O15579"/>
      <c r="P15579" s="29"/>
      <c r="R15579"/>
    </row>
    <row r="15580" spans="15:18" x14ac:dyDescent="0.25">
      <c r="O15580"/>
      <c r="P15580" s="29"/>
      <c r="R15580"/>
    </row>
    <row r="15581" spans="15:18" x14ac:dyDescent="0.25">
      <c r="O15581"/>
      <c r="P15581" s="29"/>
      <c r="R15581"/>
    </row>
    <row r="15582" spans="15:18" x14ac:dyDescent="0.25">
      <c r="O15582"/>
      <c r="P15582" s="29"/>
      <c r="R15582"/>
    </row>
    <row r="15583" spans="15:18" x14ac:dyDescent="0.25">
      <c r="O15583"/>
      <c r="P15583" s="29"/>
      <c r="R15583"/>
    </row>
    <row r="15584" spans="15:18" x14ac:dyDescent="0.25">
      <c r="O15584"/>
      <c r="P15584" s="29"/>
      <c r="R15584"/>
    </row>
    <row r="15585" spans="15:18" x14ac:dyDescent="0.25">
      <c r="O15585"/>
      <c r="P15585" s="29"/>
      <c r="R15585"/>
    </row>
    <row r="15586" spans="15:18" x14ac:dyDescent="0.25">
      <c r="O15586"/>
      <c r="P15586" s="29"/>
      <c r="R15586"/>
    </row>
    <row r="15587" spans="15:18" x14ac:dyDescent="0.25">
      <c r="O15587"/>
      <c r="P15587" s="29"/>
      <c r="R15587"/>
    </row>
    <row r="15588" spans="15:18" x14ac:dyDescent="0.25">
      <c r="O15588"/>
      <c r="P15588" s="29"/>
      <c r="R15588"/>
    </row>
    <row r="15589" spans="15:18" x14ac:dyDescent="0.25">
      <c r="O15589"/>
      <c r="P15589" s="29"/>
      <c r="R15589"/>
    </row>
    <row r="15590" spans="15:18" x14ac:dyDescent="0.25">
      <c r="O15590"/>
      <c r="P15590" s="29"/>
      <c r="R15590"/>
    </row>
    <row r="15591" spans="15:18" x14ac:dyDescent="0.25">
      <c r="O15591"/>
      <c r="P15591" s="29"/>
      <c r="R15591"/>
    </row>
    <row r="15592" spans="15:18" x14ac:dyDescent="0.25">
      <c r="O15592"/>
      <c r="P15592" s="29"/>
      <c r="R15592"/>
    </row>
    <row r="15593" spans="15:18" x14ac:dyDescent="0.25">
      <c r="O15593"/>
      <c r="P15593" s="29"/>
      <c r="R15593"/>
    </row>
    <row r="15594" spans="15:18" x14ac:dyDescent="0.25">
      <c r="O15594"/>
      <c r="P15594" s="29"/>
      <c r="R15594"/>
    </row>
    <row r="15595" spans="15:18" x14ac:dyDescent="0.25">
      <c r="O15595"/>
      <c r="P15595" s="29"/>
      <c r="R15595"/>
    </row>
    <row r="15596" spans="15:18" x14ac:dyDescent="0.25">
      <c r="O15596"/>
      <c r="P15596" s="29"/>
      <c r="R15596"/>
    </row>
    <row r="15597" spans="15:18" x14ac:dyDescent="0.25">
      <c r="O15597"/>
      <c r="P15597" s="29"/>
      <c r="R15597"/>
    </row>
    <row r="15598" spans="15:18" x14ac:dyDescent="0.25">
      <c r="O15598"/>
      <c r="P15598" s="29"/>
      <c r="R15598"/>
    </row>
    <row r="15599" spans="15:18" x14ac:dyDescent="0.25">
      <c r="O15599"/>
      <c r="P15599" s="29"/>
      <c r="R15599"/>
    </row>
    <row r="15600" spans="15:18" x14ac:dyDescent="0.25">
      <c r="O15600"/>
      <c r="P15600" s="29"/>
      <c r="R15600"/>
    </row>
    <row r="15601" spans="15:18" x14ac:dyDescent="0.25">
      <c r="O15601"/>
      <c r="P15601" s="29"/>
      <c r="R15601"/>
    </row>
    <row r="15602" spans="15:18" x14ac:dyDescent="0.25">
      <c r="O15602"/>
      <c r="P15602" s="29"/>
      <c r="R15602"/>
    </row>
    <row r="15603" spans="15:18" x14ac:dyDescent="0.25">
      <c r="O15603"/>
      <c r="P15603" s="29"/>
      <c r="R15603"/>
    </row>
    <row r="15604" spans="15:18" x14ac:dyDescent="0.25">
      <c r="O15604"/>
      <c r="P15604" s="29"/>
      <c r="R15604"/>
    </row>
    <row r="15605" spans="15:18" x14ac:dyDescent="0.25">
      <c r="O15605"/>
      <c r="P15605" s="29"/>
      <c r="R15605"/>
    </row>
    <row r="15606" spans="15:18" x14ac:dyDescent="0.25">
      <c r="O15606"/>
      <c r="P15606" s="29"/>
      <c r="R15606"/>
    </row>
    <row r="15607" spans="15:18" x14ac:dyDescent="0.25">
      <c r="O15607"/>
      <c r="P15607" s="29"/>
      <c r="R15607"/>
    </row>
    <row r="15608" spans="15:18" x14ac:dyDescent="0.25">
      <c r="O15608"/>
      <c r="P15608" s="29"/>
      <c r="R15608"/>
    </row>
    <row r="15609" spans="15:18" x14ac:dyDescent="0.25">
      <c r="O15609"/>
      <c r="P15609" s="29"/>
      <c r="R15609"/>
    </row>
    <row r="15610" spans="15:18" x14ac:dyDescent="0.25">
      <c r="O15610"/>
      <c r="P15610" s="29"/>
      <c r="R15610"/>
    </row>
    <row r="15611" spans="15:18" x14ac:dyDescent="0.25">
      <c r="O15611"/>
      <c r="P15611" s="29"/>
      <c r="R15611"/>
    </row>
    <row r="15612" spans="15:18" x14ac:dyDescent="0.25">
      <c r="O15612"/>
      <c r="P15612" s="29"/>
      <c r="R15612"/>
    </row>
    <row r="15613" spans="15:18" x14ac:dyDescent="0.25">
      <c r="O15613"/>
      <c r="P15613" s="29"/>
      <c r="R15613"/>
    </row>
    <row r="15614" spans="15:18" x14ac:dyDescent="0.25">
      <c r="O15614"/>
      <c r="P15614" s="29"/>
      <c r="R15614"/>
    </row>
    <row r="15615" spans="15:18" x14ac:dyDescent="0.25">
      <c r="O15615"/>
      <c r="P15615" s="29"/>
      <c r="R15615"/>
    </row>
    <row r="15616" spans="15:18" x14ac:dyDescent="0.25">
      <c r="O15616"/>
      <c r="P15616" s="29"/>
      <c r="R15616"/>
    </row>
    <row r="15617" spans="15:18" x14ac:dyDescent="0.25">
      <c r="O15617"/>
      <c r="P15617" s="29"/>
      <c r="R15617"/>
    </row>
    <row r="15618" spans="15:18" x14ac:dyDescent="0.25">
      <c r="O15618"/>
      <c r="P15618" s="29"/>
      <c r="R15618"/>
    </row>
    <row r="15619" spans="15:18" x14ac:dyDescent="0.25">
      <c r="O15619"/>
      <c r="P15619" s="29"/>
      <c r="R15619"/>
    </row>
    <row r="15620" spans="15:18" x14ac:dyDescent="0.25">
      <c r="O15620"/>
      <c r="P15620" s="29"/>
      <c r="R15620"/>
    </row>
    <row r="15621" spans="15:18" x14ac:dyDescent="0.25">
      <c r="O15621"/>
      <c r="P15621" s="29"/>
      <c r="R15621"/>
    </row>
    <row r="15622" spans="15:18" x14ac:dyDescent="0.25">
      <c r="O15622"/>
      <c r="P15622" s="29"/>
      <c r="R15622"/>
    </row>
    <row r="15623" spans="15:18" x14ac:dyDescent="0.25">
      <c r="O15623"/>
      <c r="P15623" s="29"/>
      <c r="R15623"/>
    </row>
    <row r="15624" spans="15:18" x14ac:dyDescent="0.25">
      <c r="O15624"/>
      <c r="P15624" s="29"/>
      <c r="R15624"/>
    </row>
    <row r="15625" spans="15:18" x14ac:dyDescent="0.25">
      <c r="O15625"/>
      <c r="P15625" s="29"/>
      <c r="R15625"/>
    </row>
    <row r="15626" spans="15:18" x14ac:dyDescent="0.25">
      <c r="O15626"/>
      <c r="P15626" s="29"/>
      <c r="R15626"/>
    </row>
    <row r="15627" spans="15:18" x14ac:dyDescent="0.25">
      <c r="O15627"/>
      <c r="P15627" s="29"/>
      <c r="R15627"/>
    </row>
    <row r="15628" spans="15:18" x14ac:dyDescent="0.25">
      <c r="O15628"/>
      <c r="P15628" s="29"/>
      <c r="R15628"/>
    </row>
    <row r="15629" spans="15:18" x14ac:dyDescent="0.25">
      <c r="O15629"/>
      <c r="P15629" s="29"/>
      <c r="R15629"/>
    </row>
    <row r="15630" spans="15:18" x14ac:dyDescent="0.25">
      <c r="O15630"/>
      <c r="P15630" s="29"/>
      <c r="R15630"/>
    </row>
    <row r="15631" spans="15:18" x14ac:dyDescent="0.25">
      <c r="O15631"/>
      <c r="P15631" s="29"/>
      <c r="R15631"/>
    </row>
    <row r="15632" spans="15:18" x14ac:dyDescent="0.25">
      <c r="O15632"/>
      <c r="P15632" s="29"/>
      <c r="R15632"/>
    </row>
    <row r="15633" spans="15:18" x14ac:dyDescent="0.25">
      <c r="O15633"/>
      <c r="P15633" s="29"/>
      <c r="R15633"/>
    </row>
    <row r="15634" spans="15:18" x14ac:dyDescent="0.25">
      <c r="O15634"/>
      <c r="P15634" s="29"/>
      <c r="R15634"/>
    </row>
    <row r="15635" spans="15:18" x14ac:dyDescent="0.25">
      <c r="O15635"/>
      <c r="P15635" s="29"/>
      <c r="R15635"/>
    </row>
    <row r="15636" spans="15:18" x14ac:dyDescent="0.25">
      <c r="O15636"/>
      <c r="P15636" s="29"/>
      <c r="R15636"/>
    </row>
    <row r="15637" spans="15:18" x14ac:dyDescent="0.25">
      <c r="O15637"/>
      <c r="P15637" s="29"/>
      <c r="R15637"/>
    </row>
    <row r="15638" spans="15:18" x14ac:dyDescent="0.25">
      <c r="O15638"/>
      <c r="P15638" s="29"/>
      <c r="R15638"/>
    </row>
    <row r="15639" spans="15:18" x14ac:dyDescent="0.25">
      <c r="O15639"/>
      <c r="P15639" s="29"/>
      <c r="R15639"/>
    </row>
    <row r="15640" spans="15:18" x14ac:dyDescent="0.25">
      <c r="O15640"/>
      <c r="P15640" s="29"/>
      <c r="R15640"/>
    </row>
    <row r="15641" spans="15:18" x14ac:dyDescent="0.25">
      <c r="O15641"/>
      <c r="P15641" s="29"/>
      <c r="R15641"/>
    </row>
    <row r="15642" spans="15:18" x14ac:dyDescent="0.25">
      <c r="O15642"/>
      <c r="P15642" s="29"/>
      <c r="R15642"/>
    </row>
    <row r="15643" spans="15:18" x14ac:dyDescent="0.25">
      <c r="O15643"/>
      <c r="P15643" s="29"/>
      <c r="R15643"/>
    </row>
    <row r="15644" spans="15:18" x14ac:dyDescent="0.25">
      <c r="O15644"/>
      <c r="P15644" s="29"/>
      <c r="R15644"/>
    </row>
    <row r="15645" spans="15:18" x14ac:dyDescent="0.25">
      <c r="O15645"/>
      <c r="P15645" s="29"/>
      <c r="R15645"/>
    </row>
    <row r="15646" spans="15:18" x14ac:dyDescent="0.25">
      <c r="O15646"/>
      <c r="P15646" s="29"/>
      <c r="R15646"/>
    </row>
    <row r="15647" spans="15:18" x14ac:dyDescent="0.25">
      <c r="O15647"/>
      <c r="P15647" s="29"/>
      <c r="R15647"/>
    </row>
    <row r="15648" spans="15:18" x14ac:dyDescent="0.25">
      <c r="O15648"/>
      <c r="P15648" s="29"/>
      <c r="R15648"/>
    </row>
    <row r="15649" spans="15:18" x14ac:dyDescent="0.25">
      <c r="O15649"/>
      <c r="P15649" s="29"/>
      <c r="R15649"/>
    </row>
    <row r="15650" spans="15:18" x14ac:dyDescent="0.25">
      <c r="O15650"/>
      <c r="P15650" s="29"/>
      <c r="R15650"/>
    </row>
    <row r="15651" spans="15:18" x14ac:dyDescent="0.25">
      <c r="O15651"/>
      <c r="P15651" s="29"/>
      <c r="R15651"/>
    </row>
    <row r="15652" spans="15:18" x14ac:dyDescent="0.25">
      <c r="O15652"/>
      <c r="P15652" s="29"/>
      <c r="R15652"/>
    </row>
    <row r="15653" spans="15:18" x14ac:dyDescent="0.25">
      <c r="O15653"/>
      <c r="P15653" s="29"/>
      <c r="R15653"/>
    </row>
    <row r="15654" spans="15:18" x14ac:dyDescent="0.25">
      <c r="O15654"/>
      <c r="P15654" s="29"/>
      <c r="R15654"/>
    </row>
    <row r="15655" spans="15:18" x14ac:dyDescent="0.25">
      <c r="O15655"/>
      <c r="P15655" s="29"/>
      <c r="R15655"/>
    </row>
    <row r="15656" spans="15:18" x14ac:dyDescent="0.25">
      <c r="O15656"/>
      <c r="P15656" s="29"/>
      <c r="R15656"/>
    </row>
    <row r="15657" spans="15:18" x14ac:dyDescent="0.25">
      <c r="O15657"/>
      <c r="P15657" s="29"/>
      <c r="R15657"/>
    </row>
    <row r="15658" spans="15:18" x14ac:dyDescent="0.25">
      <c r="O15658"/>
      <c r="P15658" s="29"/>
      <c r="R15658"/>
    </row>
    <row r="15659" spans="15:18" x14ac:dyDescent="0.25">
      <c r="O15659"/>
      <c r="P15659" s="29"/>
      <c r="R15659"/>
    </row>
    <row r="15660" spans="15:18" x14ac:dyDescent="0.25">
      <c r="O15660"/>
      <c r="P15660" s="29"/>
      <c r="R15660"/>
    </row>
    <row r="15661" spans="15:18" x14ac:dyDescent="0.25">
      <c r="O15661"/>
      <c r="P15661" s="29"/>
      <c r="R15661"/>
    </row>
    <row r="15662" spans="15:18" x14ac:dyDescent="0.25">
      <c r="O15662"/>
      <c r="P15662" s="29"/>
      <c r="R15662"/>
    </row>
    <row r="15663" spans="15:18" x14ac:dyDescent="0.25">
      <c r="O15663"/>
      <c r="P15663" s="29"/>
      <c r="R15663"/>
    </row>
    <row r="15664" spans="15:18" x14ac:dyDescent="0.25">
      <c r="O15664"/>
      <c r="P15664" s="29"/>
      <c r="R15664"/>
    </row>
    <row r="15665" spans="15:18" x14ac:dyDescent="0.25">
      <c r="O15665"/>
      <c r="P15665" s="29"/>
      <c r="R15665"/>
    </row>
    <row r="15666" spans="15:18" x14ac:dyDescent="0.25">
      <c r="O15666"/>
      <c r="P15666" s="29"/>
      <c r="R15666"/>
    </row>
    <row r="15667" spans="15:18" x14ac:dyDescent="0.25">
      <c r="O15667"/>
      <c r="P15667" s="29"/>
      <c r="R15667"/>
    </row>
    <row r="15668" spans="15:18" x14ac:dyDescent="0.25">
      <c r="O15668"/>
      <c r="P15668" s="29"/>
      <c r="R15668"/>
    </row>
    <row r="15669" spans="15:18" x14ac:dyDescent="0.25">
      <c r="O15669"/>
      <c r="P15669" s="29"/>
      <c r="R15669"/>
    </row>
    <row r="15670" spans="15:18" x14ac:dyDescent="0.25">
      <c r="O15670"/>
      <c r="P15670" s="29"/>
      <c r="R15670"/>
    </row>
    <row r="15671" spans="15:18" x14ac:dyDescent="0.25">
      <c r="O15671"/>
      <c r="P15671" s="29"/>
      <c r="R15671"/>
    </row>
    <row r="15672" spans="15:18" x14ac:dyDescent="0.25">
      <c r="O15672"/>
      <c r="P15672" s="29"/>
      <c r="R15672"/>
    </row>
    <row r="15673" spans="15:18" x14ac:dyDescent="0.25">
      <c r="O15673"/>
      <c r="P15673" s="29"/>
      <c r="R15673"/>
    </row>
    <row r="15674" spans="15:18" x14ac:dyDescent="0.25">
      <c r="O15674"/>
      <c r="P15674" s="29"/>
      <c r="R15674"/>
    </row>
    <row r="15675" spans="15:18" x14ac:dyDescent="0.25">
      <c r="O15675"/>
      <c r="P15675" s="29"/>
      <c r="R15675"/>
    </row>
    <row r="15676" spans="15:18" x14ac:dyDescent="0.25">
      <c r="O15676"/>
      <c r="P15676" s="29"/>
      <c r="R15676"/>
    </row>
    <row r="15677" spans="15:18" x14ac:dyDescent="0.25">
      <c r="O15677"/>
      <c r="P15677" s="29"/>
      <c r="R15677"/>
    </row>
    <row r="15678" spans="15:18" x14ac:dyDescent="0.25">
      <c r="O15678"/>
      <c r="P15678" s="29"/>
      <c r="R15678"/>
    </row>
    <row r="15679" spans="15:18" x14ac:dyDescent="0.25">
      <c r="O15679"/>
      <c r="P15679" s="29"/>
      <c r="R15679"/>
    </row>
    <row r="15680" spans="15:18" x14ac:dyDescent="0.25">
      <c r="O15680"/>
      <c r="P15680" s="29"/>
      <c r="R15680"/>
    </row>
    <row r="15681" spans="15:18" x14ac:dyDescent="0.25">
      <c r="O15681"/>
      <c r="P15681" s="29"/>
      <c r="R15681"/>
    </row>
    <row r="15682" spans="15:18" x14ac:dyDescent="0.25">
      <c r="O15682"/>
      <c r="P15682" s="29"/>
      <c r="R15682"/>
    </row>
    <row r="15683" spans="15:18" x14ac:dyDescent="0.25">
      <c r="O15683"/>
      <c r="P15683" s="29"/>
      <c r="R15683"/>
    </row>
    <row r="15684" spans="15:18" x14ac:dyDescent="0.25">
      <c r="O15684"/>
      <c r="P15684" s="29"/>
      <c r="R15684"/>
    </row>
    <row r="15685" spans="15:18" x14ac:dyDescent="0.25">
      <c r="O15685"/>
      <c r="P15685" s="29"/>
      <c r="R15685"/>
    </row>
    <row r="15686" spans="15:18" x14ac:dyDescent="0.25">
      <c r="O15686"/>
      <c r="P15686" s="29"/>
      <c r="R15686"/>
    </row>
    <row r="15687" spans="15:18" x14ac:dyDescent="0.25">
      <c r="O15687"/>
      <c r="P15687" s="29"/>
      <c r="R15687"/>
    </row>
    <row r="15688" spans="15:18" x14ac:dyDescent="0.25">
      <c r="O15688"/>
      <c r="P15688" s="29"/>
      <c r="R15688"/>
    </row>
    <row r="15689" spans="15:18" x14ac:dyDescent="0.25">
      <c r="O15689"/>
      <c r="P15689" s="29"/>
      <c r="R15689"/>
    </row>
    <row r="15690" spans="15:18" x14ac:dyDescent="0.25">
      <c r="O15690"/>
      <c r="P15690" s="29"/>
      <c r="R15690"/>
    </row>
    <row r="15691" spans="15:18" x14ac:dyDescent="0.25">
      <c r="O15691"/>
      <c r="P15691" s="29"/>
      <c r="R15691"/>
    </row>
    <row r="15692" spans="15:18" x14ac:dyDescent="0.25">
      <c r="O15692"/>
      <c r="P15692" s="29"/>
      <c r="R15692"/>
    </row>
    <row r="15693" spans="15:18" x14ac:dyDescent="0.25">
      <c r="O15693"/>
      <c r="P15693" s="29"/>
      <c r="R15693"/>
    </row>
    <row r="15694" spans="15:18" x14ac:dyDescent="0.25">
      <c r="O15694"/>
      <c r="P15694" s="29"/>
      <c r="R15694"/>
    </row>
    <row r="15695" spans="15:18" x14ac:dyDescent="0.25">
      <c r="O15695"/>
      <c r="P15695" s="29"/>
      <c r="R15695"/>
    </row>
    <row r="15696" spans="15:18" x14ac:dyDescent="0.25">
      <c r="O15696"/>
      <c r="P15696" s="29"/>
      <c r="R15696"/>
    </row>
    <row r="15697" spans="15:18" x14ac:dyDescent="0.25">
      <c r="O15697"/>
      <c r="P15697" s="29"/>
      <c r="R15697"/>
    </row>
    <row r="15698" spans="15:18" x14ac:dyDescent="0.25">
      <c r="O15698"/>
      <c r="P15698" s="29"/>
      <c r="R15698"/>
    </row>
    <row r="15699" spans="15:18" x14ac:dyDescent="0.25">
      <c r="O15699"/>
      <c r="P15699" s="29"/>
      <c r="R15699"/>
    </row>
    <row r="15700" spans="15:18" x14ac:dyDescent="0.25">
      <c r="O15700"/>
      <c r="P15700" s="29"/>
      <c r="R15700"/>
    </row>
    <row r="15701" spans="15:18" x14ac:dyDescent="0.25">
      <c r="O15701"/>
      <c r="P15701" s="29"/>
      <c r="R15701"/>
    </row>
    <row r="15702" spans="15:18" x14ac:dyDescent="0.25">
      <c r="O15702"/>
      <c r="P15702" s="29"/>
      <c r="R15702"/>
    </row>
    <row r="15703" spans="15:18" x14ac:dyDescent="0.25">
      <c r="O15703"/>
      <c r="P15703" s="29"/>
      <c r="R15703"/>
    </row>
    <row r="15704" spans="15:18" x14ac:dyDescent="0.25">
      <c r="O15704"/>
      <c r="P15704" s="29"/>
      <c r="R15704"/>
    </row>
    <row r="15705" spans="15:18" x14ac:dyDescent="0.25">
      <c r="O15705"/>
      <c r="P15705" s="29"/>
      <c r="R15705"/>
    </row>
    <row r="15706" spans="15:18" x14ac:dyDescent="0.25">
      <c r="O15706"/>
      <c r="P15706" s="29"/>
      <c r="R15706"/>
    </row>
    <row r="15707" spans="15:18" x14ac:dyDescent="0.25">
      <c r="O15707"/>
      <c r="P15707" s="29"/>
      <c r="R15707"/>
    </row>
    <row r="15708" spans="15:18" x14ac:dyDescent="0.25">
      <c r="O15708"/>
      <c r="P15708" s="29"/>
      <c r="R15708"/>
    </row>
    <row r="15709" spans="15:18" x14ac:dyDescent="0.25">
      <c r="O15709"/>
      <c r="P15709" s="29"/>
      <c r="R15709"/>
    </row>
    <row r="15710" spans="15:18" x14ac:dyDescent="0.25">
      <c r="O15710"/>
      <c r="P15710" s="29"/>
      <c r="R15710"/>
    </row>
    <row r="15711" spans="15:18" x14ac:dyDescent="0.25">
      <c r="O15711"/>
      <c r="P15711" s="29"/>
      <c r="R15711"/>
    </row>
    <row r="15712" spans="15:18" x14ac:dyDescent="0.25">
      <c r="O15712"/>
      <c r="P15712" s="29"/>
      <c r="R15712"/>
    </row>
    <row r="15713" spans="15:18" x14ac:dyDescent="0.25">
      <c r="O15713"/>
      <c r="P15713" s="29"/>
      <c r="R15713"/>
    </row>
    <row r="15714" spans="15:18" x14ac:dyDescent="0.25">
      <c r="O15714"/>
      <c r="P15714" s="29"/>
      <c r="R15714"/>
    </row>
    <row r="15715" spans="15:18" x14ac:dyDescent="0.25">
      <c r="O15715"/>
      <c r="P15715" s="29"/>
      <c r="R15715"/>
    </row>
    <row r="15716" spans="15:18" x14ac:dyDescent="0.25">
      <c r="O15716"/>
      <c r="P15716" s="29"/>
      <c r="R15716"/>
    </row>
    <row r="15717" spans="15:18" x14ac:dyDescent="0.25">
      <c r="O15717"/>
      <c r="P15717" s="29"/>
      <c r="R15717"/>
    </row>
    <row r="15718" spans="15:18" x14ac:dyDescent="0.25">
      <c r="O15718"/>
      <c r="P15718" s="29"/>
      <c r="R15718"/>
    </row>
    <row r="15719" spans="15:18" x14ac:dyDescent="0.25">
      <c r="O15719"/>
      <c r="P15719" s="29"/>
      <c r="R15719"/>
    </row>
    <row r="15720" spans="15:18" x14ac:dyDescent="0.25">
      <c r="O15720"/>
      <c r="P15720" s="29"/>
      <c r="R15720"/>
    </row>
    <row r="15721" spans="15:18" x14ac:dyDescent="0.25">
      <c r="O15721"/>
      <c r="P15721" s="29"/>
      <c r="R15721"/>
    </row>
    <row r="15722" spans="15:18" x14ac:dyDescent="0.25">
      <c r="O15722"/>
      <c r="P15722" s="29"/>
      <c r="R15722"/>
    </row>
    <row r="15723" spans="15:18" x14ac:dyDescent="0.25">
      <c r="O15723"/>
      <c r="P15723" s="29"/>
      <c r="R15723"/>
    </row>
    <row r="15724" spans="15:18" x14ac:dyDescent="0.25">
      <c r="O15724"/>
      <c r="P15724" s="29"/>
      <c r="R15724"/>
    </row>
    <row r="15725" spans="15:18" x14ac:dyDescent="0.25">
      <c r="O15725"/>
      <c r="P15725" s="29"/>
      <c r="R15725"/>
    </row>
    <row r="15726" spans="15:18" x14ac:dyDescent="0.25">
      <c r="O15726"/>
      <c r="P15726" s="29"/>
      <c r="R15726"/>
    </row>
    <row r="15727" spans="15:18" x14ac:dyDescent="0.25">
      <c r="O15727"/>
      <c r="P15727" s="29"/>
      <c r="R15727"/>
    </row>
    <row r="15728" spans="15:18" x14ac:dyDescent="0.25">
      <c r="O15728"/>
      <c r="P15728" s="29"/>
      <c r="R15728"/>
    </row>
    <row r="15729" spans="15:18" x14ac:dyDescent="0.25">
      <c r="O15729"/>
      <c r="P15729" s="29"/>
      <c r="R15729"/>
    </row>
    <row r="15730" spans="15:18" x14ac:dyDescent="0.25">
      <c r="O15730"/>
      <c r="P15730" s="29"/>
      <c r="R15730"/>
    </row>
    <row r="15731" spans="15:18" x14ac:dyDescent="0.25">
      <c r="O15731"/>
      <c r="P15731" s="29"/>
      <c r="R15731"/>
    </row>
    <row r="15732" spans="15:18" x14ac:dyDescent="0.25">
      <c r="O15732"/>
      <c r="P15732" s="29"/>
      <c r="R15732"/>
    </row>
    <row r="15733" spans="15:18" x14ac:dyDescent="0.25">
      <c r="O15733"/>
      <c r="P15733" s="29"/>
      <c r="R15733"/>
    </row>
    <row r="15734" spans="15:18" x14ac:dyDescent="0.25">
      <c r="O15734"/>
      <c r="P15734" s="29"/>
      <c r="R15734"/>
    </row>
    <row r="15735" spans="15:18" x14ac:dyDescent="0.25">
      <c r="O15735"/>
      <c r="P15735" s="29"/>
      <c r="R15735"/>
    </row>
    <row r="15736" spans="15:18" x14ac:dyDescent="0.25">
      <c r="O15736"/>
      <c r="P15736" s="29"/>
      <c r="R15736"/>
    </row>
    <row r="15737" spans="15:18" x14ac:dyDescent="0.25">
      <c r="O15737"/>
      <c r="P15737" s="29"/>
      <c r="R15737"/>
    </row>
    <row r="15738" spans="15:18" x14ac:dyDescent="0.25">
      <c r="O15738"/>
      <c r="P15738" s="29"/>
      <c r="R15738"/>
    </row>
    <row r="15739" spans="15:18" x14ac:dyDescent="0.25">
      <c r="O15739"/>
      <c r="P15739" s="29"/>
      <c r="R15739"/>
    </row>
    <row r="15740" spans="15:18" x14ac:dyDescent="0.25">
      <c r="O15740"/>
      <c r="P15740" s="29"/>
      <c r="R15740"/>
    </row>
    <row r="15741" spans="15:18" x14ac:dyDescent="0.25">
      <c r="O15741"/>
      <c r="P15741" s="29"/>
      <c r="R15741"/>
    </row>
    <row r="15742" spans="15:18" x14ac:dyDescent="0.25">
      <c r="O15742"/>
      <c r="P15742" s="29"/>
      <c r="R15742"/>
    </row>
    <row r="15743" spans="15:18" x14ac:dyDescent="0.25">
      <c r="O15743"/>
      <c r="P15743" s="29"/>
      <c r="R15743"/>
    </row>
    <row r="15744" spans="15:18" x14ac:dyDescent="0.25">
      <c r="O15744"/>
      <c r="P15744" s="29"/>
      <c r="R15744"/>
    </row>
    <row r="15745" spans="15:18" x14ac:dyDescent="0.25">
      <c r="O15745"/>
      <c r="P15745" s="29"/>
      <c r="R15745"/>
    </row>
    <row r="15746" spans="15:18" x14ac:dyDescent="0.25">
      <c r="O15746"/>
      <c r="P15746" s="29"/>
      <c r="R15746"/>
    </row>
    <row r="15747" spans="15:18" x14ac:dyDescent="0.25">
      <c r="O15747"/>
      <c r="P15747" s="29"/>
      <c r="R15747"/>
    </row>
    <row r="15748" spans="15:18" x14ac:dyDescent="0.25">
      <c r="O15748"/>
      <c r="P15748" s="29"/>
      <c r="R15748"/>
    </row>
    <row r="15749" spans="15:18" x14ac:dyDescent="0.25">
      <c r="O15749"/>
      <c r="P15749" s="29"/>
      <c r="R15749"/>
    </row>
    <row r="15750" spans="15:18" x14ac:dyDescent="0.25">
      <c r="O15750"/>
      <c r="P15750" s="29"/>
      <c r="R15750"/>
    </row>
    <row r="15751" spans="15:18" x14ac:dyDescent="0.25">
      <c r="O15751"/>
      <c r="P15751" s="29"/>
      <c r="R15751"/>
    </row>
    <row r="15752" spans="15:18" x14ac:dyDescent="0.25">
      <c r="O15752"/>
      <c r="P15752" s="29"/>
      <c r="R15752"/>
    </row>
    <row r="15753" spans="15:18" x14ac:dyDescent="0.25">
      <c r="O15753"/>
      <c r="P15753" s="29"/>
      <c r="R15753"/>
    </row>
    <row r="15754" spans="15:18" x14ac:dyDescent="0.25">
      <c r="O15754"/>
      <c r="P15754" s="29"/>
      <c r="R15754"/>
    </row>
    <row r="15755" spans="15:18" x14ac:dyDescent="0.25">
      <c r="O15755"/>
      <c r="P15755" s="29"/>
      <c r="R15755"/>
    </row>
    <row r="15756" spans="15:18" x14ac:dyDescent="0.25">
      <c r="O15756"/>
      <c r="P15756" s="29"/>
      <c r="R15756"/>
    </row>
    <row r="15757" spans="15:18" x14ac:dyDescent="0.25">
      <c r="O15757"/>
      <c r="P15757" s="29"/>
      <c r="R15757"/>
    </row>
    <row r="15758" spans="15:18" x14ac:dyDescent="0.25">
      <c r="O15758"/>
      <c r="P15758" s="29"/>
      <c r="R15758"/>
    </row>
    <row r="15759" spans="15:18" x14ac:dyDescent="0.25">
      <c r="O15759"/>
      <c r="P15759" s="29"/>
      <c r="R15759"/>
    </row>
    <row r="15760" spans="15:18" x14ac:dyDescent="0.25">
      <c r="O15760"/>
      <c r="P15760" s="29"/>
      <c r="R15760"/>
    </row>
    <row r="15761" spans="15:18" x14ac:dyDescent="0.25">
      <c r="O15761"/>
      <c r="P15761" s="29"/>
      <c r="R15761"/>
    </row>
    <row r="15762" spans="15:18" x14ac:dyDescent="0.25">
      <c r="O15762"/>
      <c r="P15762" s="29"/>
      <c r="R15762"/>
    </row>
    <row r="15763" spans="15:18" x14ac:dyDescent="0.25">
      <c r="O15763"/>
      <c r="P15763" s="29"/>
      <c r="R15763"/>
    </row>
    <row r="15764" spans="15:18" x14ac:dyDescent="0.25">
      <c r="O15764"/>
      <c r="P15764" s="29"/>
      <c r="R15764"/>
    </row>
    <row r="15765" spans="15:18" x14ac:dyDescent="0.25">
      <c r="O15765"/>
      <c r="P15765" s="29"/>
      <c r="R15765"/>
    </row>
    <row r="15766" spans="15:18" x14ac:dyDescent="0.25">
      <c r="O15766"/>
      <c r="P15766" s="29"/>
      <c r="R15766"/>
    </row>
    <row r="15767" spans="15:18" x14ac:dyDescent="0.25">
      <c r="O15767"/>
      <c r="P15767" s="29"/>
      <c r="R15767"/>
    </row>
    <row r="15768" spans="15:18" x14ac:dyDescent="0.25">
      <c r="O15768"/>
      <c r="P15768" s="29"/>
      <c r="R15768"/>
    </row>
    <row r="15769" spans="15:18" x14ac:dyDescent="0.25">
      <c r="O15769"/>
      <c r="P15769" s="29"/>
      <c r="R15769"/>
    </row>
    <row r="15770" spans="15:18" x14ac:dyDescent="0.25">
      <c r="O15770"/>
      <c r="P15770" s="29"/>
      <c r="R15770"/>
    </row>
    <row r="15771" spans="15:18" x14ac:dyDescent="0.25">
      <c r="O15771"/>
      <c r="P15771" s="29"/>
      <c r="R15771"/>
    </row>
    <row r="15772" spans="15:18" x14ac:dyDescent="0.25">
      <c r="O15772"/>
      <c r="P15772" s="29"/>
      <c r="R15772"/>
    </row>
    <row r="15773" spans="15:18" x14ac:dyDescent="0.25">
      <c r="O15773"/>
      <c r="P15773" s="29"/>
      <c r="R15773"/>
    </row>
    <row r="15774" spans="15:18" x14ac:dyDescent="0.25">
      <c r="O15774"/>
      <c r="P15774" s="29"/>
      <c r="R15774"/>
    </row>
    <row r="15775" spans="15:18" x14ac:dyDescent="0.25">
      <c r="O15775"/>
      <c r="P15775" s="29"/>
      <c r="R15775"/>
    </row>
    <row r="15776" spans="15:18" x14ac:dyDescent="0.25">
      <c r="O15776"/>
      <c r="P15776" s="29"/>
      <c r="R15776"/>
    </row>
    <row r="15777" spans="15:18" x14ac:dyDescent="0.25">
      <c r="O15777"/>
      <c r="P15777" s="29"/>
      <c r="R15777"/>
    </row>
    <row r="15778" spans="15:18" x14ac:dyDescent="0.25">
      <c r="O15778"/>
      <c r="P15778" s="29"/>
      <c r="R15778"/>
    </row>
    <row r="15779" spans="15:18" x14ac:dyDescent="0.25">
      <c r="O15779"/>
      <c r="P15779" s="29"/>
      <c r="R15779"/>
    </row>
    <row r="15780" spans="15:18" x14ac:dyDescent="0.25">
      <c r="O15780"/>
      <c r="P15780" s="29"/>
      <c r="R15780"/>
    </row>
    <row r="15781" spans="15:18" x14ac:dyDescent="0.25">
      <c r="O15781"/>
      <c r="P15781" s="29"/>
      <c r="R15781"/>
    </row>
    <row r="15782" spans="15:18" x14ac:dyDescent="0.25">
      <c r="O15782"/>
      <c r="P15782" s="29"/>
      <c r="R15782"/>
    </row>
    <row r="15783" spans="15:18" x14ac:dyDescent="0.25">
      <c r="O15783"/>
      <c r="P15783" s="29"/>
      <c r="R15783"/>
    </row>
    <row r="15784" spans="15:18" x14ac:dyDescent="0.25">
      <c r="O15784"/>
      <c r="P15784" s="29"/>
      <c r="R15784"/>
    </row>
    <row r="15785" spans="15:18" x14ac:dyDescent="0.25">
      <c r="O15785"/>
      <c r="P15785" s="29"/>
      <c r="R15785"/>
    </row>
    <row r="15786" spans="15:18" x14ac:dyDescent="0.25">
      <c r="O15786"/>
      <c r="P15786" s="29"/>
      <c r="R15786"/>
    </row>
    <row r="15787" spans="15:18" x14ac:dyDescent="0.25">
      <c r="O15787"/>
      <c r="P15787" s="29"/>
      <c r="R15787"/>
    </row>
    <row r="15788" spans="15:18" x14ac:dyDescent="0.25">
      <c r="O15788"/>
      <c r="P15788" s="29"/>
      <c r="R15788"/>
    </row>
    <row r="15789" spans="15:18" x14ac:dyDescent="0.25">
      <c r="O15789"/>
      <c r="P15789" s="29"/>
      <c r="R15789"/>
    </row>
    <row r="15790" spans="15:18" x14ac:dyDescent="0.25">
      <c r="O15790"/>
      <c r="P15790" s="29"/>
      <c r="R15790"/>
    </row>
    <row r="15791" spans="15:18" x14ac:dyDescent="0.25">
      <c r="O15791"/>
      <c r="P15791" s="29"/>
      <c r="R15791"/>
    </row>
    <row r="15792" spans="15:18" x14ac:dyDescent="0.25">
      <c r="O15792"/>
      <c r="P15792" s="29"/>
      <c r="R15792"/>
    </row>
    <row r="15793" spans="15:18" x14ac:dyDescent="0.25">
      <c r="O15793"/>
      <c r="P15793" s="29"/>
      <c r="R15793"/>
    </row>
    <row r="15794" spans="15:18" x14ac:dyDescent="0.25">
      <c r="O15794"/>
      <c r="P15794" s="29"/>
      <c r="R15794"/>
    </row>
    <row r="15795" spans="15:18" x14ac:dyDescent="0.25">
      <c r="O15795"/>
      <c r="P15795" s="29"/>
      <c r="R15795"/>
    </row>
    <row r="15796" spans="15:18" x14ac:dyDescent="0.25">
      <c r="O15796"/>
      <c r="P15796" s="29"/>
      <c r="R15796"/>
    </row>
    <row r="15797" spans="15:18" x14ac:dyDescent="0.25">
      <c r="O15797"/>
      <c r="P15797" s="29"/>
      <c r="R15797"/>
    </row>
    <row r="15798" spans="15:18" x14ac:dyDescent="0.25">
      <c r="O15798"/>
      <c r="P15798" s="29"/>
      <c r="R15798"/>
    </row>
    <row r="15799" spans="15:18" x14ac:dyDescent="0.25">
      <c r="O15799"/>
      <c r="P15799" s="29"/>
      <c r="R15799"/>
    </row>
    <row r="15800" spans="15:18" x14ac:dyDescent="0.25">
      <c r="O15800"/>
      <c r="P15800" s="29"/>
      <c r="R15800"/>
    </row>
    <row r="15801" spans="15:18" x14ac:dyDescent="0.25">
      <c r="O15801"/>
      <c r="P15801" s="29"/>
      <c r="R15801"/>
    </row>
    <row r="15802" spans="15:18" x14ac:dyDescent="0.25">
      <c r="O15802"/>
      <c r="P15802" s="29"/>
      <c r="R15802"/>
    </row>
    <row r="15803" spans="15:18" x14ac:dyDescent="0.25">
      <c r="O15803"/>
      <c r="P15803" s="29"/>
      <c r="R15803"/>
    </row>
    <row r="15804" spans="15:18" x14ac:dyDescent="0.25">
      <c r="O15804"/>
      <c r="P15804" s="29"/>
      <c r="R15804"/>
    </row>
    <row r="15805" spans="15:18" x14ac:dyDescent="0.25">
      <c r="O15805"/>
      <c r="P15805" s="29"/>
      <c r="R15805"/>
    </row>
    <row r="15806" spans="15:18" x14ac:dyDescent="0.25">
      <c r="O15806"/>
      <c r="P15806" s="29"/>
      <c r="R15806"/>
    </row>
    <row r="15807" spans="15:18" x14ac:dyDescent="0.25">
      <c r="O15807"/>
      <c r="P15807" s="29"/>
      <c r="R15807"/>
    </row>
    <row r="15808" spans="15:18" x14ac:dyDescent="0.25">
      <c r="O15808"/>
      <c r="P15808" s="29"/>
      <c r="R15808"/>
    </row>
    <row r="15809" spans="15:18" x14ac:dyDescent="0.25">
      <c r="O15809"/>
      <c r="P15809" s="29"/>
      <c r="R15809"/>
    </row>
    <row r="15810" spans="15:18" x14ac:dyDescent="0.25">
      <c r="O15810"/>
      <c r="P15810" s="29"/>
      <c r="R15810"/>
    </row>
    <row r="15811" spans="15:18" x14ac:dyDescent="0.25">
      <c r="O15811"/>
      <c r="P15811" s="29"/>
      <c r="R15811"/>
    </row>
    <row r="15812" spans="15:18" x14ac:dyDescent="0.25">
      <c r="O15812"/>
      <c r="P15812" s="29"/>
      <c r="R15812"/>
    </row>
    <row r="15813" spans="15:18" x14ac:dyDescent="0.25">
      <c r="O15813"/>
      <c r="P15813" s="29"/>
      <c r="R15813"/>
    </row>
    <row r="15814" spans="15:18" x14ac:dyDescent="0.25">
      <c r="O15814"/>
      <c r="P15814" s="29"/>
      <c r="R15814"/>
    </row>
    <row r="15815" spans="15:18" x14ac:dyDescent="0.25">
      <c r="O15815"/>
      <c r="P15815" s="29"/>
      <c r="R15815"/>
    </row>
    <row r="15816" spans="15:18" x14ac:dyDescent="0.25">
      <c r="O15816"/>
      <c r="P15816" s="29"/>
      <c r="R15816"/>
    </row>
    <row r="15817" spans="15:18" x14ac:dyDescent="0.25">
      <c r="O15817"/>
      <c r="P15817" s="29"/>
      <c r="R15817"/>
    </row>
    <row r="15818" spans="15:18" x14ac:dyDescent="0.25">
      <c r="O15818"/>
      <c r="P15818" s="29"/>
      <c r="R15818"/>
    </row>
    <row r="15819" spans="15:18" x14ac:dyDescent="0.25">
      <c r="O15819"/>
      <c r="P15819" s="29"/>
      <c r="R15819"/>
    </row>
    <row r="15820" spans="15:18" x14ac:dyDescent="0.25">
      <c r="O15820"/>
      <c r="P15820" s="29"/>
      <c r="R15820"/>
    </row>
    <row r="15821" spans="15:18" x14ac:dyDescent="0.25">
      <c r="O15821"/>
      <c r="P15821" s="29"/>
      <c r="R15821"/>
    </row>
    <row r="15822" spans="15:18" x14ac:dyDescent="0.25">
      <c r="O15822"/>
      <c r="P15822" s="29"/>
      <c r="R15822"/>
    </row>
    <row r="15823" spans="15:18" x14ac:dyDescent="0.25">
      <c r="O15823"/>
      <c r="P15823" s="29"/>
      <c r="R15823"/>
    </row>
    <row r="15824" spans="15:18" x14ac:dyDescent="0.25">
      <c r="O15824"/>
      <c r="P15824" s="29"/>
      <c r="R15824"/>
    </row>
    <row r="15825" spans="15:18" x14ac:dyDescent="0.25">
      <c r="O15825"/>
      <c r="P15825" s="29"/>
      <c r="R15825"/>
    </row>
    <row r="15826" spans="15:18" x14ac:dyDescent="0.25">
      <c r="O15826"/>
      <c r="P15826" s="29"/>
      <c r="R15826"/>
    </row>
    <row r="15827" spans="15:18" x14ac:dyDescent="0.25">
      <c r="O15827"/>
      <c r="P15827" s="29"/>
      <c r="R15827"/>
    </row>
    <row r="15828" spans="15:18" x14ac:dyDescent="0.25">
      <c r="O15828"/>
      <c r="P15828" s="29"/>
      <c r="R15828"/>
    </row>
    <row r="15829" spans="15:18" x14ac:dyDescent="0.25">
      <c r="O15829"/>
      <c r="P15829" s="29"/>
      <c r="R15829"/>
    </row>
    <row r="15830" spans="15:18" x14ac:dyDescent="0.25">
      <c r="O15830"/>
      <c r="P15830" s="29"/>
      <c r="R15830"/>
    </row>
    <row r="15831" spans="15:18" x14ac:dyDescent="0.25">
      <c r="O15831"/>
      <c r="P15831" s="29"/>
      <c r="R15831"/>
    </row>
    <row r="15832" spans="15:18" x14ac:dyDescent="0.25">
      <c r="O15832"/>
      <c r="P15832" s="29"/>
      <c r="R15832"/>
    </row>
    <row r="15833" spans="15:18" x14ac:dyDescent="0.25">
      <c r="O15833"/>
      <c r="P15833" s="29"/>
      <c r="R15833"/>
    </row>
    <row r="15834" spans="15:18" x14ac:dyDescent="0.25">
      <c r="O15834"/>
      <c r="P15834" s="29"/>
      <c r="R15834"/>
    </row>
    <row r="15835" spans="15:18" x14ac:dyDescent="0.25">
      <c r="O15835"/>
      <c r="P15835" s="29"/>
      <c r="R15835"/>
    </row>
    <row r="15836" spans="15:18" x14ac:dyDescent="0.25">
      <c r="O15836"/>
      <c r="P15836" s="29"/>
      <c r="R15836"/>
    </row>
    <row r="15837" spans="15:18" x14ac:dyDescent="0.25">
      <c r="O15837"/>
      <c r="P15837" s="29"/>
      <c r="R15837"/>
    </row>
    <row r="15838" spans="15:18" x14ac:dyDescent="0.25">
      <c r="O15838"/>
      <c r="P15838" s="29"/>
      <c r="R15838"/>
    </row>
    <row r="15839" spans="15:18" x14ac:dyDescent="0.25">
      <c r="O15839"/>
      <c r="P15839" s="29"/>
      <c r="R15839"/>
    </row>
    <row r="15840" spans="15:18" x14ac:dyDescent="0.25">
      <c r="O15840"/>
      <c r="P15840" s="29"/>
      <c r="R15840"/>
    </row>
    <row r="15841" spans="15:18" x14ac:dyDescent="0.25">
      <c r="O15841"/>
      <c r="P15841" s="29"/>
      <c r="R15841"/>
    </row>
    <row r="15842" spans="15:18" x14ac:dyDescent="0.25">
      <c r="O15842"/>
      <c r="P15842" s="29"/>
      <c r="R15842"/>
    </row>
    <row r="15843" spans="15:18" x14ac:dyDescent="0.25">
      <c r="O15843"/>
      <c r="P15843" s="29"/>
      <c r="R15843"/>
    </row>
    <row r="15844" spans="15:18" x14ac:dyDescent="0.25">
      <c r="O15844"/>
      <c r="P15844" s="29"/>
      <c r="R15844"/>
    </row>
    <row r="15845" spans="15:18" x14ac:dyDescent="0.25">
      <c r="O15845"/>
      <c r="P15845" s="29"/>
      <c r="R15845"/>
    </row>
    <row r="15846" spans="15:18" x14ac:dyDescent="0.25">
      <c r="O15846"/>
      <c r="P15846" s="29"/>
      <c r="R15846"/>
    </row>
    <row r="15847" spans="15:18" x14ac:dyDescent="0.25">
      <c r="O15847"/>
      <c r="P15847" s="29"/>
      <c r="R15847"/>
    </row>
    <row r="15848" spans="15:18" x14ac:dyDescent="0.25">
      <c r="O15848"/>
      <c r="P15848" s="29"/>
      <c r="R15848"/>
    </row>
    <row r="15849" spans="15:18" x14ac:dyDescent="0.25">
      <c r="O15849"/>
      <c r="P15849" s="29"/>
      <c r="R15849"/>
    </row>
    <row r="15850" spans="15:18" x14ac:dyDescent="0.25">
      <c r="O15850"/>
      <c r="P15850" s="29"/>
      <c r="R15850"/>
    </row>
    <row r="15851" spans="15:18" x14ac:dyDescent="0.25">
      <c r="O15851"/>
      <c r="P15851" s="29"/>
      <c r="R15851"/>
    </row>
    <row r="15852" spans="15:18" x14ac:dyDescent="0.25">
      <c r="O15852"/>
      <c r="P15852" s="29"/>
      <c r="R15852"/>
    </row>
    <row r="15853" spans="15:18" x14ac:dyDescent="0.25">
      <c r="O15853"/>
      <c r="P15853" s="29"/>
      <c r="R15853"/>
    </row>
    <row r="15854" spans="15:18" x14ac:dyDescent="0.25">
      <c r="O15854"/>
      <c r="P15854" s="29"/>
      <c r="R15854"/>
    </row>
    <row r="15855" spans="15:18" x14ac:dyDescent="0.25">
      <c r="O15855"/>
      <c r="P15855" s="29"/>
      <c r="R15855"/>
    </row>
    <row r="15856" spans="15:18" x14ac:dyDescent="0.25">
      <c r="O15856"/>
      <c r="P15856" s="29"/>
      <c r="R15856"/>
    </row>
    <row r="15857" spans="15:18" x14ac:dyDescent="0.25">
      <c r="O15857"/>
      <c r="P15857" s="29"/>
      <c r="R15857"/>
    </row>
    <row r="15858" spans="15:18" x14ac:dyDescent="0.25">
      <c r="O15858"/>
      <c r="P15858" s="29"/>
      <c r="R15858"/>
    </row>
    <row r="15859" spans="15:18" x14ac:dyDescent="0.25">
      <c r="O15859"/>
      <c r="P15859" s="29"/>
      <c r="R15859"/>
    </row>
    <row r="15860" spans="15:18" x14ac:dyDescent="0.25">
      <c r="O15860"/>
      <c r="P15860" s="29"/>
      <c r="R15860"/>
    </row>
    <row r="15861" spans="15:18" x14ac:dyDescent="0.25">
      <c r="O15861"/>
      <c r="P15861" s="29"/>
      <c r="R15861"/>
    </row>
    <row r="15862" spans="15:18" x14ac:dyDescent="0.25">
      <c r="O15862"/>
      <c r="P15862" s="29"/>
      <c r="R15862"/>
    </row>
    <row r="15863" spans="15:18" x14ac:dyDescent="0.25">
      <c r="O15863"/>
      <c r="P15863" s="29"/>
      <c r="R15863"/>
    </row>
    <row r="15864" spans="15:18" x14ac:dyDescent="0.25">
      <c r="O15864"/>
      <c r="P15864" s="29"/>
      <c r="R15864"/>
    </row>
    <row r="15865" spans="15:18" x14ac:dyDescent="0.25">
      <c r="O15865"/>
      <c r="P15865" s="29"/>
      <c r="R15865"/>
    </row>
    <row r="15866" spans="15:18" x14ac:dyDescent="0.25">
      <c r="O15866"/>
      <c r="P15866" s="29"/>
      <c r="R15866"/>
    </row>
    <row r="15867" spans="15:18" x14ac:dyDescent="0.25">
      <c r="O15867"/>
      <c r="P15867" s="29"/>
      <c r="R15867"/>
    </row>
    <row r="15868" spans="15:18" x14ac:dyDescent="0.25">
      <c r="O15868"/>
      <c r="P15868" s="29"/>
      <c r="R15868"/>
    </row>
    <row r="15869" spans="15:18" x14ac:dyDescent="0.25">
      <c r="O15869"/>
      <c r="P15869" s="29"/>
      <c r="R15869"/>
    </row>
    <row r="15870" spans="15:18" x14ac:dyDescent="0.25">
      <c r="O15870"/>
      <c r="P15870" s="29"/>
      <c r="R15870"/>
    </row>
    <row r="15871" spans="15:18" x14ac:dyDescent="0.25">
      <c r="O15871"/>
      <c r="P15871" s="29"/>
      <c r="R15871"/>
    </row>
    <row r="15872" spans="15:18" x14ac:dyDescent="0.25">
      <c r="O15872"/>
      <c r="P15872" s="29"/>
      <c r="R15872"/>
    </row>
    <row r="15873" spans="15:18" x14ac:dyDescent="0.25">
      <c r="O15873"/>
      <c r="P15873" s="29"/>
      <c r="R15873"/>
    </row>
    <row r="15874" spans="15:18" x14ac:dyDescent="0.25">
      <c r="O15874"/>
      <c r="P15874" s="29"/>
      <c r="R15874"/>
    </row>
    <row r="15875" spans="15:18" x14ac:dyDescent="0.25">
      <c r="O15875"/>
      <c r="P15875" s="29"/>
      <c r="R15875"/>
    </row>
    <row r="15876" spans="15:18" x14ac:dyDescent="0.25">
      <c r="O15876"/>
      <c r="P15876" s="29"/>
      <c r="R15876"/>
    </row>
    <row r="15877" spans="15:18" x14ac:dyDescent="0.25">
      <c r="O15877"/>
      <c r="P15877" s="29"/>
      <c r="R15877"/>
    </row>
    <row r="15878" spans="15:18" x14ac:dyDescent="0.25">
      <c r="O15878"/>
      <c r="P15878" s="29"/>
      <c r="R15878"/>
    </row>
    <row r="15879" spans="15:18" x14ac:dyDescent="0.25">
      <c r="O15879"/>
      <c r="P15879" s="29"/>
      <c r="R15879"/>
    </row>
    <row r="15880" spans="15:18" x14ac:dyDescent="0.25">
      <c r="O15880"/>
      <c r="P15880" s="29"/>
      <c r="R15880"/>
    </row>
    <row r="15881" spans="15:18" x14ac:dyDescent="0.25">
      <c r="O15881"/>
      <c r="P15881" s="29"/>
      <c r="R15881"/>
    </row>
    <row r="15882" spans="15:18" x14ac:dyDescent="0.25">
      <c r="O15882"/>
      <c r="P15882" s="29"/>
      <c r="R15882"/>
    </row>
    <row r="15883" spans="15:18" x14ac:dyDescent="0.25">
      <c r="O15883"/>
      <c r="P15883" s="29"/>
      <c r="R15883"/>
    </row>
    <row r="15884" spans="15:18" x14ac:dyDescent="0.25">
      <c r="O15884"/>
      <c r="P15884" s="29"/>
      <c r="R15884"/>
    </row>
    <row r="15885" spans="15:18" x14ac:dyDescent="0.25">
      <c r="O15885"/>
      <c r="P15885" s="29"/>
      <c r="R15885"/>
    </row>
    <row r="15886" spans="15:18" x14ac:dyDescent="0.25">
      <c r="O15886"/>
      <c r="P15886" s="29"/>
      <c r="R15886"/>
    </row>
    <row r="15887" spans="15:18" x14ac:dyDescent="0.25">
      <c r="O15887"/>
      <c r="P15887" s="29"/>
      <c r="R15887"/>
    </row>
    <row r="15888" spans="15:18" x14ac:dyDescent="0.25">
      <c r="O15888"/>
      <c r="P15888" s="29"/>
      <c r="R15888"/>
    </row>
    <row r="15889" spans="15:18" x14ac:dyDescent="0.25">
      <c r="O15889"/>
      <c r="P15889" s="29"/>
      <c r="R15889"/>
    </row>
    <row r="15890" spans="15:18" x14ac:dyDescent="0.25">
      <c r="O15890"/>
      <c r="P15890" s="29"/>
      <c r="R15890"/>
    </row>
    <row r="15891" spans="15:18" x14ac:dyDescent="0.25">
      <c r="O15891"/>
      <c r="P15891" s="29"/>
      <c r="R15891"/>
    </row>
    <row r="15892" spans="15:18" x14ac:dyDescent="0.25">
      <c r="O15892"/>
      <c r="P15892" s="29"/>
      <c r="R15892"/>
    </row>
    <row r="15893" spans="15:18" x14ac:dyDescent="0.25">
      <c r="O15893"/>
      <c r="P15893" s="29"/>
      <c r="R15893"/>
    </row>
    <row r="15894" spans="15:18" x14ac:dyDescent="0.25">
      <c r="O15894"/>
      <c r="P15894" s="29"/>
      <c r="R15894"/>
    </row>
    <row r="15895" spans="15:18" x14ac:dyDescent="0.25">
      <c r="O15895"/>
      <c r="P15895" s="29"/>
      <c r="R15895"/>
    </row>
    <row r="15896" spans="15:18" x14ac:dyDescent="0.25">
      <c r="O15896"/>
      <c r="P15896" s="29"/>
      <c r="R15896"/>
    </row>
    <row r="15897" spans="15:18" x14ac:dyDescent="0.25">
      <c r="O15897"/>
      <c r="P15897" s="29"/>
      <c r="R15897"/>
    </row>
    <row r="15898" spans="15:18" x14ac:dyDescent="0.25">
      <c r="O15898"/>
      <c r="P15898" s="29"/>
      <c r="R15898"/>
    </row>
    <row r="15899" spans="15:18" x14ac:dyDescent="0.25">
      <c r="O15899"/>
      <c r="P15899" s="29"/>
      <c r="R15899"/>
    </row>
    <row r="15900" spans="15:18" x14ac:dyDescent="0.25">
      <c r="O15900"/>
      <c r="P15900" s="29"/>
      <c r="R15900"/>
    </row>
    <row r="15901" spans="15:18" x14ac:dyDescent="0.25">
      <c r="O15901"/>
      <c r="P15901" s="29"/>
      <c r="R15901"/>
    </row>
    <row r="15902" spans="15:18" x14ac:dyDescent="0.25">
      <c r="O15902"/>
      <c r="P15902" s="29"/>
      <c r="R15902"/>
    </row>
    <row r="15903" spans="15:18" x14ac:dyDescent="0.25">
      <c r="O15903"/>
      <c r="P15903" s="29"/>
      <c r="R15903"/>
    </row>
    <row r="15904" spans="15:18" x14ac:dyDescent="0.25">
      <c r="O15904"/>
      <c r="P15904" s="29"/>
      <c r="R15904"/>
    </row>
    <row r="15905" spans="15:18" x14ac:dyDescent="0.25">
      <c r="O15905"/>
      <c r="P15905" s="29"/>
      <c r="R15905"/>
    </row>
    <row r="15906" spans="15:18" x14ac:dyDescent="0.25">
      <c r="O15906"/>
      <c r="P15906" s="29"/>
      <c r="R15906"/>
    </row>
    <row r="15907" spans="15:18" x14ac:dyDescent="0.25">
      <c r="O15907"/>
      <c r="P15907" s="29"/>
      <c r="R15907"/>
    </row>
    <row r="15908" spans="15:18" x14ac:dyDescent="0.25">
      <c r="O15908"/>
      <c r="P15908" s="29"/>
      <c r="R15908"/>
    </row>
    <row r="15909" spans="15:18" x14ac:dyDescent="0.25">
      <c r="O15909"/>
      <c r="P15909" s="29"/>
      <c r="R15909"/>
    </row>
    <row r="15910" spans="15:18" x14ac:dyDescent="0.25">
      <c r="O15910"/>
      <c r="P15910" s="29"/>
      <c r="R15910"/>
    </row>
    <row r="15911" spans="15:18" x14ac:dyDescent="0.25">
      <c r="O15911"/>
      <c r="P15911" s="29"/>
      <c r="R15911"/>
    </row>
    <row r="15912" spans="15:18" x14ac:dyDescent="0.25">
      <c r="O15912"/>
      <c r="P15912" s="29"/>
      <c r="R15912"/>
    </row>
    <row r="15913" spans="15:18" x14ac:dyDescent="0.25">
      <c r="O15913"/>
      <c r="P15913" s="29"/>
      <c r="R15913"/>
    </row>
    <row r="15914" spans="15:18" x14ac:dyDescent="0.25">
      <c r="O15914"/>
      <c r="P15914" s="29"/>
      <c r="R15914"/>
    </row>
    <row r="15915" spans="15:18" x14ac:dyDescent="0.25">
      <c r="O15915"/>
      <c r="P15915" s="29"/>
      <c r="R15915"/>
    </row>
    <row r="15916" spans="15:18" x14ac:dyDescent="0.25">
      <c r="O15916"/>
      <c r="P15916" s="29"/>
      <c r="R15916"/>
    </row>
    <row r="15917" spans="15:18" x14ac:dyDescent="0.25">
      <c r="O15917"/>
      <c r="P15917" s="29"/>
      <c r="R15917"/>
    </row>
    <row r="15918" spans="15:18" x14ac:dyDescent="0.25">
      <c r="O15918"/>
      <c r="P15918" s="29"/>
      <c r="R15918"/>
    </row>
    <row r="15919" spans="15:18" x14ac:dyDescent="0.25">
      <c r="O15919"/>
      <c r="P15919" s="29"/>
      <c r="R15919"/>
    </row>
    <row r="15920" spans="15:18" x14ac:dyDescent="0.25">
      <c r="O15920"/>
      <c r="P15920" s="29"/>
      <c r="R15920"/>
    </row>
    <row r="15921" spans="15:18" x14ac:dyDescent="0.25">
      <c r="O15921"/>
      <c r="P15921" s="29"/>
      <c r="R15921"/>
    </row>
    <row r="15922" spans="15:18" x14ac:dyDescent="0.25">
      <c r="O15922"/>
      <c r="P15922" s="29"/>
      <c r="R15922"/>
    </row>
    <row r="15923" spans="15:18" x14ac:dyDescent="0.25">
      <c r="O15923"/>
      <c r="P15923" s="29"/>
      <c r="R15923"/>
    </row>
    <row r="15924" spans="15:18" x14ac:dyDescent="0.25">
      <c r="O15924"/>
      <c r="P15924" s="29"/>
      <c r="R15924"/>
    </row>
    <row r="15925" spans="15:18" x14ac:dyDescent="0.25">
      <c r="O15925"/>
      <c r="P15925" s="29"/>
      <c r="R15925"/>
    </row>
    <row r="15926" spans="15:18" x14ac:dyDescent="0.25">
      <c r="O15926"/>
      <c r="P15926" s="29"/>
      <c r="R15926"/>
    </row>
    <row r="15927" spans="15:18" x14ac:dyDescent="0.25">
      <c r="O15927"/>
      <c r="P15927" s="29"/>
      <c r="R15927"/>
    </row>
    <row r="15928" spans="15:18" x14ac:dyDescent="0.25">
      <c r="O15928"/>
      <c r="P15928" s="29"/>
      <c r="R15928"/>
    </row>
    <row r="15929" spans="15:18" x14ac:dyDescent="0.25">
      <c r="O15929"/>
      <c r="P15929" s="29"/>
      <c r="R15929"/>
    </row>
    <row r="15930" spans="15:18" x14ac:dyDescent="0.25">
      <c r="O15930"/>
      <c r="P15930" s="29"/>
      <c r="R15930"/>
    </row>
    <row r="15931" spans="15:18" x14ac:dyDescent="0.25">
      <c r="O15931"/>
      <c r="P15931" s="29"/>
      <c r="R15931"/>
    </row>
    <row r="15932" spans="15:18" x14ac:dyDescent="0.25">
      <c r="O15932"/>
      <c r="P15932" s="29"/>
      <c r="R15932"/>
    </row>
    <row r="15933" spans="15:18" x14ac:dyDescent="0.25">
      <c r="O15933"/>
      <c r="P15933" s="29"/>
      <c r="R15933"/>
    </row>
    <row r="15934" spans="15:18" x14ac:dyDescent="0.25">
      <c r="O15934"/>
      <c r="P15934" s="29"/>
      <c r="R15934"/>
    </row>
    <row r="15935" spans="15:18" x14ac:dyDescent="0.25">
      <c r="O15935"/>
      <c r="P15935" s="29"/>
      <c r="R15935"/>
    </row>
    <row r="15936" spans="15:18" x14ac:dyDescent="0.25">
      <c r="O15936"/>
      <c r="P15936" s="29"/>
      <c r="R15936"/>
    </row>
    <row r="15937" spans="15:18" x14ac:dyDescent="0.25">
      <c r="O15937"/>
      <c r="P15937" s="29"/>
      <c r="R15937"/>
    </row>
    <row r="15938" spans="15:18" x14ac:dyDescent="0.25">
      <c r="O15938"/>
      <c r="P15938" s="29"/>
      <c r="R15938"/>
    </row>
    <row r="15939" spans="15:18" x14ac:dyDescent="0.25">
      <c r="O15939"/>
      <c r="P15939" s="29"/>
      <c r="R15939"/>
    </row>
    <row r="15940" spans="15:18" x14ac:dyDescent="0.25">
      <c r="O15940"/>
      <c r="P15940" s="29"/>
      <c r="R15940"/>
    </row>
    <row r="15941" spans="15:18" x14ac:dyDescent="0.25">
      <c r="O15941"/>
      <c r="P15941" s="29"/>
      <c r="R15941"/>
    </row>
    <row r="15942" spans="15:18" x14ac:dyDescent="0.25">
      <c r="O15942"/>
      <c r="P15942" s="29"/>
      <c r="R15942"/>
    </row>
    <row r="15943" spans="15:18" x14ac:dyDescent="0.25">
      <c r="O15943"/>
      <c r="P15943" s="29"/>
      <c r="R15943"/>
    </row>
    <row r="15944" spans="15:18" x14ac:dyDescent="0.25">
      <c r="O15944"/>
      <c r="P15944" s="29"/>
      <c r="R15944"/>
    </row>
    <row r="15945" spans="15:18" x14ac:dyDescent="0.25">
      <c r="O15945"/>
      <c r="P15945" s="29"/>
      <c r="R15945"/>
    </row>
    <row r="15946" spans="15:18" x14ac:dyDescent="0.25">
      <c r="O15946"/>
      <c r="P15946" s="29"/>
      <c r="R15946"/>
    </row>
    <row r="15947" spans="15:18" x14ac:dyDescent="0.25">
      <c r="O15947"/>
      <c r="P15947" s="29"/>
      <c r="R15947"/>
    </row>
    <row r="15948" spans="15:18" x14ac:dyDescent="0.25">
      <c r="O15948"/>
      <c r="P15948" s="29"/>
      <c r="R15948"/>
    </row>
    <row r="15949" spans="15:18" x14ac:dyDescent="0.25">
      <c r="O15949"/>
      <c r="P15949" s="29"/>
      <c r="R15949"/>
    </row>
    <row r="15950" spans="15:18" x14ac:dyDescent="0.25">
      <c r="O15950"/>
      <c r="P15950" s="29"/>
      <c r="R15950"/>
    </row>
    <row r="15951" spans="15:18" x14ac:dyDescent="0.25">
      <c r="O15951"/>
      <c r="P15951" s="29"/>
      <c r="R15951"/>
    </row>
    <row r="15952" spans="15:18" x14ac:dyDescent="0.25">
      <c r="O15952"/>
      <c r="P15952" s="29"/>
      <c r="R15952"/>
    </row>
    <row r="15953" spans="15:18" x14ac:dyDescent="0.25">
      <c r="O15953"/>
      <c r="P15953" s="29"/>
      <c r="R15953"/>
    </row>
    <row r="15954" spans="15:18" x14ac:dyDescent="0.25">
      <c r="O15954"/>
      <c r="P15954" s="29"/>
      <c r="R15954"/>
    </row>
    <row r="15955" spans="15:18" x14ac:dyDescent="0.25">
      <c r="O15955"/>
      <c r="P15955" s="29"/>
      <c r="R15955"/>
    </row>
    <row r="15956" spans="15:18" x14ac:dyDescent="0.25">
      <c r="O15956"/>
      <c r="P15956" s="29"/>
      <c r="R15956"/>
    </row>
    <row r="15957" spans="15:18" x14ac:dyDescent="0.25">
      <c r="O15957"/>
      <c r="P15957" s="29"/>
      <c r="R15957"/>
    </row>
    <row r="15958" spans="15:18" x14ac:dyDescent="0.25">
      <c r="O15958"/>
      <c r="P15958" s="29"/>
      <c r="R15958"/>
    </row>
    <row r="15959" spans="15:18" x14ac:dyDescent="0.25">
      <c r="O15959"/>
      <c r="P15959" s="29"/>
      <c r="R15959"/>
    </row>
    <row r="15960" spans="15:18" x14ac:dyDescent="0.25">
      <c r="O15960"/>
      <c r="P15960" s="29"/>
      <c r="R15960"/>
    </row>
    <row r="15961" spans="15:18" x14ac:dyDescent="0.25">
      <c r="O15961"/>
      <c r="P15961" s="29"/>
      <c r="R15961"/>
    </row>
    <row r="15962" spans="15:18" x14ac:dyDescent="0.25">
      <c r="O15962"/>
      <c r="P15962" s="29"/>
      <c r="R15962"/>
    </row>
    <row r="15963" spans="15:18" x14ac:dyDescent="0.25">
      <c r="O15963"/>
      <c r="P15963" s="29"/>
      <c r="R15963"/>
    </row>
    <row r="15964" spans="15:18" x14ac:dyDescent="0.25">
      <c r="O15964"/>
      <c r="P15964" s="29"/>
      <c r="R15964"/>
    </row>
    <row r="15965" spans="15:18" x14ac:dyDescent="0.25">
      <c r="O15965"/>
      <c r="P15965" s="29"/>
      <c r="R15965"/>
    </row>
    <row r="15966" spans="15:18" x14ac:dyDescent="0.25">
      <c r="O15966"/>
      <c r="P15966" s="29"/>
      <c r="R15966"/>
    </row>
    <row r="15967" spans="15:18" x14ac:dyDescent="0.25">
      <c r="O15967"/>
      <c r="P15967" s="29"/>
      <c r="R15967"/>
    </row>
    <row r="15968" spans="15:18" x14ac:dyDescent="0.25">
      <c r="O15968"/>
      <c r="P15968" s="29"/>
      <c r="R15968"/>
    </row>
    <row r="15969" spans="15:18" x14ac:dyDescent="0.25">
      <c r="O15969"/>
      <c r="P15969" s="29"/>
      <c r="R15969"/>
    </row>
    <row r="15970" spans="15:18" x14ac:dyDescent="0.25">
      <c r="O15970"/>
      <c r="P15970" s="29"/>
      <c r="R15970"/>
    </row>
    <row r="15971" spans="15:18" x14ac:dyDescent="0.25">
      <c r="O15971"/>
      <c r="P15971" s="29"/>
      <c r="R15971"/>
    </row>
    <row r="15972" spans="15:18" x14ac:dyDescent="0.25">
      <c r="O15972"/>
      <c r="P15972" s="29"/>
      <c r="R15972"/>
    </row>
    <row r="15973" spans="15:18" x14ac:dyDescent="0.25">
      <c r="O15973"/>
      <c r="P15973" s="29"/>
      <c r="R15973"/>
    </row>
    <row r="15974" spans="15:18" x14ac:dyDescent="0.25">
      <c r="O15974"/>
      <c r="P15974" s="29"/>
      <c r="R15974"/>
    </row>
    <row r="15975" spans="15:18" x14ac:dyDescent="0.25">
      <c r="O15975"/>
      <c r="P15975" s="29"/>
      <c r="R15975"/>
    </row>
    <row r="15976" spans="15:18" x14ac:dyDescent="0.25">
      <c r="O15976"/>
      <c r="P15976" s="29"/>
      <c r="R15976"/>
    </row>
    <row r="15977" spans="15:18" x14ac:dyDescent="0.25">
      <c r="O15977"/>
      <c r="P15977" s="29"/>
      <c r="R15977"/>
    </row>
    <row r="15978" spans="15:18" x14ac:dyDescent="0.25">
      <c r="O15978"/>
      <c r="P15978" s="29"/>
      <c r="R15978"/>
    </row>
    <row r="15979" spans="15:18" x14ac:dyDescent="0.25">
      <c r="O15979"/>
      <c r="P15979" s="29"/>
      <c r="R15979"/>
    </row>
    <row r="15980" spans="15:18" x14ac:dyDescent="0.25">
      <c r="O15980"/>
      <c r="P15980" s="29"/>
      <c r="R15980"/>
    </row>
    <row r="15981" spans="15:18" x14ac:dyDescent="0.25">
      <c r="O15981"/>
      <c r="P15981" s="29"/>
      <c r="R15981"/>
    </row>
    <row r="15982" spans="15:18" x14ac:dyDescent="0.25">
      <c r="O15982"/>
      <c r="P15982" s="29"/>
      <c r="R15982"/>
    </row>
    <row r="15983" spans="15:18" x14ac:dyDescent="0.25">
      <c r="O15983"/>
      <c r="P15983" s="29"/>
      <c r="R15983"/>
    </row>
    <row r="15984" spans="15:18" x14ac:dyDescent="0.25">
      <c r="O15984"/>
      <c r="P15984" s="29"/>
      <c r="R15984"/>
    </row>
    <row r="15985" spans="15:18" x14ac:dyDescent="0.25">
      <c r="O15985"/>
      <c r="P15985" s="29"/>
      <c r="R15985"/>
    </row>
    <row r="15986" spans="15:18" x14ac:dyDescent="0.25">
      <c r="O15986"/>
      <c r="P15986" s="29"/>
      <c r="R15986"/>
    </row>
    <row r="15987" spans="15:18" x14ac:dyDescent="0.25">
      <c r="O15987"/>
      <c r="P15987" s="29"/>
      <c r="R15987"/>
    </row>
    <row r="15988" spans="15:18" x14ac:dyDescent="0.25">
      <c r="O15988"/>
      <c r="P15988" s="29"/>
      <c r="R15988"/>
    </row>
    <row r="15989" spans="15:18" x14ac:dyDescent="0.25">
      <c r="O15989"/>
      <c r="P15989" s="29"/>
      <c r="R15989"/>
    </row>
    <row r="15990" spans="15:18" x14ac:dyDescent="0.25">
      <c r="O15990"/>
      <c r="P15990" s="29"/>
      <c r="R15990"/>
    </row>
    <row r="15991" spans="15:18" x14ac:dyDescent="0.25">
      <c r="O15991"/>
      <c r="P15991" s="29"/>
      <c r="R15991"/>
    </row>
    <row r="15992" spans="15:18" x14ac:dyDescent="0.25">
      <c r="O15992"/>
      <c r="P15992" s="29"/>
      <c r="R15992"/>
    </row>
    <row r="15993" spans="15:18" x14ac:dyDescent="0.25">
      <c r="O15993"/>
      <c r="P15993" s="29"/>
      <c r="R15993"/>
    </row>
    <row r="15994" spans="15:18" x14ac:dyDescent="0.25">
      <c r="O15994"/>
      <c r="P15994" s="29"/>
      <c r="R15994"/>
    </row>
    <row r="15995" spans="15:18" x14ac:dyDescent="0.25">
      <c r="O15995"/>
      <c r="P15995" s="29"/>
      <c r="R15995"/>
    </row>
    <row r="15996" spans="15:18" x14ac:dyDescent="0.25">
      <c r="O15996"/>
      <c r="P15996" s="29"/>
      <c r="R15996"/>
    </row>
    <row r="15997" spans="15:18" x14ac:dyDescent="0.25">
      <c r="O15997"/>
      <c r="P15997" s="29"/>
      <c r="R15997"/>
    </row>
    <row r="15998" spans="15:18" x14ac:dyDescent="0.25">
      <c r="O15998"/>
      <c r="P15998" s="29"/>
      <c r="R15998"/>
    </row>
    <row r="15999" spans="15:18" x14ac:dyDescent="0.25">
      <c r="O15999"/>
      <c r="P15999" s="29"/>
      <c r="R15999"/>
    </row>
    <row r="16000" spans="15:18" x14ac:dyDescent="0.25">
      <c r="O16000"/>
      <c r="P16000" s="29"/>
      <c r="R16000"/>
    </row>
    <row r="16001" spans="15:18" x14ac:dyDescent="0.25">
      <c r="O16001"/>
      <c r="P16001" s="29"/>
      <c r="R16001"/>
    </row>
    <row r="16002" spans="15:18" x14ac:dyDescent="0.25">
      <c r="O16002"/>
      <c r="P16002" s="29"/>
      <c r="R16002"/>
    </row>
    <row r="16003" spans="15:18" x14ac:dyDescent="0.25">
      <c r="O16003"/>
      <c r="P16003" s="29"/>
      <c r="R16003"/>
    </row>
    <row r="16004" spans="15:18" x14ac:dyDescent="0.25">
      <c r="O16004"/>
      <c r="P16004" s="29"/>
      <c r="R16004"/>
    </row>
    <row r="16005" spans="15:18" x14ac:dyDescent="0.25">
      <c r="O16005"/>
      <c r="P16005" s="29"/>
      <c r="R16005"/>
    </row>
    <row r="16006" spans="15:18" x14ac:dyDescent="0.25">
      <c r="O16006"/>
      <c r="P16006" s="29"/>
      <c r="R16006"/>
    </row>
    <row r="16007" spans="15:18" x14ac:dyDescent="0.25">
      <c r="O16007"/>
      <c r="P16007" s="29"/>
      <c r="R16007"/>
    </row>
    <row r="16008" spans="15:18" x14ac:dyDescent="0.25">
      <c r="O16008"/>
      <c r="P16008" s="29"/>
      <c r="R16008"/>
    </row>
    <row r="16009" spans="15:18" x14ac:dyDescent="0.25">
      <c r="O16009"/>
      <c r="P16009" s="29"/>
      <c r="R16009"/>
    </row>
    <row r="16010" spans="15:18" x14ac:dyDescent="0.25">
      <c r="O16010"/>
      <c r="P16010" s="29"/>
      <c r="R16010"/>
    </row>
    <row r="16011" spans="15:18" x14ac:dyDescent="0.25">
      <c r="O16011"/>
      <c r="P16011" s="29"/>
      <c r="R16011"/>
    </row>
    <row r="16012" spans="15:18" x14ac:dyDescent="0.25">
      <c r="O16012"/>
      <c r="P16012" s="29"/>
      <c r="R16012"/>
    </row>
    <row r="16013" spans="15:18" x14ac:dyDescent="0.25">
      <c r="O16013"/>
      <c r="P16013" s="29"/>
      <c r="R16013"/>
    </row>
    <row r="16014" spans="15:18" x14ac:dyDescent="0.25">
      <c r="O16014"/>
      <c r="P16014" s="29"/>
      <c r="R16014"/>
    </row>
    <row r="16015" spans="15:18" x14ac:dyDescent="0.25">
      <c r="O16015"/>
      <c r="P16015" s="29"/>
      <c r="R16015"/>
    </row>
    <row r="16016" spans="15:18" x14ac:dyDescent="0.25">
      <c r="O16016"/>
      <c r="P16016" s="29"/>
      <c r="R16016"/>
    </row>
    <row r="16017" spans="15:18" x14ac:dyDescent="0.25">
      <c r="O16017"/>
      <c r="P16017" s="29"/>
      <c r="R16017"/>
    </row>
    <row r="16018" spans="15:18" x14ac:dyDescent="0.25">
      <c r="O16018"/>
      <c r="P16018" s="29"/>
      <c r="R16018"/>
    </row>
    <row r="16019" spans="15:18" x14ac:dyDescent="0.25">
      <c r="O16019"/>
      <c r="P16019" s="29"/>
      <c r="R16019"/>
    </row>
    <row r="16020" spans="15:18" x14ac:dyDescent="0.25">
      <c r="O16020"/>
      <c r="P16020" s="29"/>
      <c r="R16020"/>
    </row>
    <row r="16021" spans="15:18" x14ac:dyDescent="0.25">
      <c r="O16021"/>
      <c r="P16021" s="29"/>
      <c r="R16021"/>
    </row>
    <row r="16022" spans="15:18" x14ac:dyDescent="0.25">
      <c r="O16022"/>
      <c r="P16022" s="29"/>
      <c r="R16022"/>
    </row>
    <row r="16023" spans="15:18" x14ac:dyDescent="0.25">
      <c r="O16023"/>
      <c r="P16023" s="29"/>
      <c r="R16023"/>
    </row>
    <row r="16024" spans="15:18" x14ac:dyDescent="0.25">
      <c r="O16024"/>
      <c r="P16024" s="29"/>
      <c r="R16024"/>
    </row>
    <row r="16025" spans="15:18" x14ac:dyDescent="0.25">
      <c r="O16025"/>
      <c r="P16025" s="29"/>
      <c r="R16025"/>
    </row>
    <row r="16026" spans="15:18" x14ac:dyDescent="0.25">
      <c r="O16026"/>
      <c r="P16026" s="29"/>
      <c r="R16026"/>
    </row>
    <row r="16027" spans="15:18" x14ac:dyDescent="0.25">
      <c r="O16027"/>
      <c r="P16027" s="29"/>
      <c r="R16027"/>
    </row>
    <row r="16028" spans="15:18" x14ac:dyDescent="0.25">
      <c r="O16028"/>
      <c r="P16028" s="29"/>
      <c r="R16028"/>
    </row>
    <row r="16029" spans="15:18" x14ac:dyDescent="0.25">
      <c r="O16029"/>
      <c r="P16029" s="29"/>
      <c r="R16029"/>
    </row>
    <row r="16030" spans="15:18" x14ac:dyDescent="0.25">
      <c r="O16030"/>
      <c r="P16030" s="29"/>
      <c r="R16030"/>
    </row>
    <row r="16031" spans="15:18" x14ac:dyDescent="0.25">
      <c r="O16031"/>
      <c r="P16031" s="29"/>
      <c r="R16031"/>
    </row>
    <row r="16032" spans="15:18" x14ac:dyDescent="0.25">
      <c r="O16032"/>
      <c r="P16032" s="29"/>
      <c r="R16032"/>
    </row>
    <row r="16033" spans="15:18" x14ac:dyDescent="0.25">
      <c r="O16033"/>
      <c r="P16033" s="29"/>
      <c r="R16033"/>
    </row>
    <row r="16034" spans="15:18" x14ac:dyDescent="0.25">
      <c r="O16034"/>
      <c r="P16034" s="29"/>
      <c r="R16034"/>
    </row>
    <row r="16035" spans="15:18" x14ac:dyDescent="0.25">
      <c r="O16035"/>
      <c r="P16035" s="29"/>
      <c r="R16035"/>
    </row>
    <row r="16036" spans="15:18" x14ac:dyDescent="0.25">
      <c r="O16036"/>
      <c r="P16036" s="29"/>
      <c r="R16036"/>
    </row>
    <row r="16037" spans="15:18" x14ac:dyDescent="0.25">
      <c r="O16037"/>
      <c r="P16037" s="29"/>
      <c r="R16037"/>
    </row>
    <row r="16038" spans="15:18" x14ac:dyDescent="0.25">
      <c r="O16038"/>
      <c r="P16038" s="29"/>
      <c r="R16038"/>
    </row>
    <row r="16039" spans="15:18" x14ac:dyDescent="0.25">
      <c r="O16039"/>
      <c r="P16039" s="29"/>
      <c r="R16039"/>
    </row>
    <row r="16040" spans="15:18" x14ac:dyDescent="0.25">
      <c r="O16040"/>
      <c r="P16040" s="29"/>
      <c r="R16040"/>
    </row>
    <row r="16041" spans="15:18" x14ac:dyDescent="0.25">
      <c r="O16041"/>
      <c r="P16041" s="29"/>
      <c r="R16041"/>
    </row>
    <row r="16042" spans="15:18" x14ac:dyDescent="0.25">
      <c r="O16042"/>
      <c r="P16042" s="29"/>
      <c r="R16042"/>
    </row>
    <row r="16043" spans="15:18" x14ac:dyDescent="0.25">
      <c r="O16043"/>
      <c r="P16043" s="29"/>
      <c r="R16043"/>
    </row>
    <row r="16044" spans="15:18" x14ac:dyDescent="0.25">
      <c r="O16044"/>
      <c r="P16044" s="29"/>
      <c r="R16044"/>
    </row>
    <row r="16045" spans="15:18" x14ac:dyDescent="0.25">
      <c r="O16045"/>
      <c r="P16045" s="29"/>
      <c r="R16045"/>
    </row>
    <row r="16046" spans="15:18" x14ac:dyDescent="0.25">
      <c r="O16046"/>
      <c r="P16046" s="29"/>
      <c r="R16046"/>
    </row>
    <row r="16047" spans="15:18" x14ac:dyDescent="0.25">
      <c r="O16047"/>
      <c r="P16047" s="29"/>
      <c r="R16047"/>
    </row>
    <row r="16048" spans="15:18" x14ac:dyDescent="0.25">
      <c r="O16048"/>
      <c r="P16048" s="29"/>
      <c r="R16048"/>
    </row>
    <row r="16049" spans="15:18" x14ac:dyDescent="0.25">
      <c r="O16049"/>
      <c r="P16049" s="29"/>
      <c r="R16049"/>
    </row>
    <row r="16050" spans="15:18" x14ac:dyDescent="0.25">
      <c r="O16050"/>
      <c r="P16050" s="29"/>
      <c r="R16050"/>
    </row>
    <row r="16051" spans="15:18" x14ac:dyDescent="0.25">
      <c r="O16051"/>
      <c r="P16051" s="29"/>
      <c r="R16051"/>
    </row>
    <row r="16052" spans="15:18" x14ac:dyDescent="0.25">
      <c r="O16052"/>
      <c r="P16052" s="29"/>
      <c r="R16052"/>
    </row>
    <row r="16053" spans="15:18" x14ac:dyDescent="0.25">
      <c r="O16053"/>
      <c r="P16053" s="29"/>
      <c r="R16053"/>
    </row>
    <row r="16054" spans="15:18" x14ac:dyDescent="0.25">
      <c r="O16054"/>
      <c r="P16054" s="29"/>
      <c r="R16054"/>
    </row>
    <row r="16055" spans="15:18" x14ac:dyDescent="0.25">
      <c r="O16055"/>
      <c r="P16055" s="29"/>
      <c r="R16055"/>
    </row>
    <row r="16056" spans="15:18" x14ac:dyDescent="0.25">
      <c r="O16056"/>
      <c r="P16056" s="29"/>
      <c r="R16056"/>
    </row>
    <row r="16057" spans="15:18" x14ac:dyDescent="0.25">
      <c r="O16057"/>
      <c r="P16057" s="29"/>
      <c r="R16057"/>
    </row>
    <row r="16058" spans="15:18" x14ac:dyDescent="0.25">
      <c r="O16058"/>
      <c r="P16058" s="29"/>
      <c r="R16058"/>
    </row>
    <row r="16059" spans="15:18" x14ac:dyDescent="0.25">
      <c r="O16059"/>
      <c r="P16059" s="29"/>
      <c r="R16059"/>
    </row>
    <row r="16060" spans="15:18" x14ac:dyDescent="0.25">
      <c r="O16060"/>
      <c r="P16060" s="29"/>
      <c r="R16060"/>
    </row>
    <row r="16061" spans="15:18" x14ac:dyDescent="0.25">
      <c r="O16061"/>
      <c r="P16061" s="29"/>
      <c r="R16061"/>
    </row>
    <row r="16062" spans="15:18" x14ac:dyDescent="0.25">
      <c r="O16062"/>
      <c r="P16062" s="29"/>
      <c r="R16062"/>
    </row>
    <row r="16063" spans="15:18" x14ac:dyDescent="0.25">
      <c r="O16063"/>
      <c r="P16063" s="29"/>
      <c r="R16063"/>
    </row>
    <row r="16064" spans="15:18" x14ac:dyDescent="0.25">
      <c r="O16064"/>
      <c r="P16064" s="29"/>
      <c r="R16064"/>
    </row>
    <row r="16065" spans="15:18" x14ac:dyDescent="0.25">
      <c r="O16065"/>
      <c r="P16065" s="29"/>
      <c r="R16065"/>
    </row>
    <row r="16066" spans="15:18" x14ac:dyDescent="0.25">
      <c r="O16066"/>
      <c r="P16066" s="29"/>
      <c r="R16066"/>
    </row>
    <row r="16067" spans="15:18" x14ac:dyDescent="0.25">
      <c r="O16067"/>
      <c r="P16067" s="29"/>
      <c r="R16067"/>
    </row>
    <row r="16068" spans="15:18" x14ac:dyDescent="0.25">
      <c r="O16068"/>
      <c r="P16068" s="29"/>
      <c r="R16068"/>
    </row>
    <row r="16069" spans="15:18" x14ac:dyDescent="0.25">
      <c r="O16069"/>
      <c r="P16069" s="29"/>
      <c r="R16069"/>
    </row>
    <row r="16070" spans="15:18" x14ac:dyDescent="0.25">
      <c r="O16070"/>
      <c r="P16070" s="29"/>
      <c r="R16070"/>
    </row>
    <row r="16071" spans="15:18" x14ac:dyDescent="0.25">
      <c r="O16071"/>
      <c r="P16071" s="29"/>
      <c r="R16071"/>
    </row>
    <row r="16072" spans="15:18" x14ac:dyDescent="0.25">
      <c r="O16072"/>
      <c r="P16072" s="29"/>
      <c r="R16072"/>
    </row>
    <row r="16073" spans="15:18" x14ac:dyDescent="0.25">
      <c r="O16073"/>
      <c r="P16073" s="29"/>
      <c r="R16073"/>
    </row>
    <row r="16074" spans="15:18" x14ac:dyDescent="0.25">
      <c r="O16074"/>
      <c r="P16074" s="29"/>
      <c r="R16074"/>
    </row>
    <row r="16075" spans="15:18" x14ac:dyDescent="0.25">
      <c r="O16075"/>
      <c r="P16075" s="29"/>
      <c r="R16075"/>
    </row>
    <row r="16076" spans="15:18" x14ac:dyDescent="0.25">
      <c r="O16076"/>
      <c r="P16076" s="29"/>
      <c r="R16076"/>
    </row>
    <row r="16077" spans="15:18" x14ac:dyDescent="0.25">
      <c r="O16077"/>
      <c r="P16077" s="29"/>
      <c r="R16077"/>
    </row>
    <row r="16078" spans="15:18" x14ac:dyDescent="0.25">
      <c r="O16078"/>
      <c r="P16078" s="29"/>
      <c r="R16078"/>
    </row>
    <row r="16079" spans="15:18" x14ac:dyDescent="0.25">
      <c r="O16079"/>
      <c r="P16079" s="29"/>
      <c r="R16079"/>
    </row>
    <row r="16080" spans="15:18" x14ac:dyDescent="0.25">
      <c r="O16080"/>
      <c r="P16080" s="29"/>
      <c r="R16080"/>
    </row>
    <row r="16081" spans="15:18" x14ac:dyDescent="0.25">
      <c r="O16081"/>
      <c r="P16081" s="29"/>
      <c r="R16081"/>
    </row>
    <row r="16082" spans="15:18" x14ac:dyDescent="0.25">
      <c r="O16082"/>
      <c r="P16082" s="29"/>
      <c r="R16082"/>
    </row>
    <row r="16083" spans="15:18" x14ac:dyDescent="0.25">
      <c r="O16083"/>
      <c r="P16083" s="29"/>
      <c r="R16083"/>
    </row>
    <row r="16084" spans="15:18" x14ac:dyDescent="0.25">
      <c r="O16084"/>
      <c r="P16084" s="29"/>
      <c r="R16084"/>
    </row>
    <row r="16085" spans="15:18" x14ac:dyDescent="0.25">
      <c r="O16085"/>
      <c r="P16085" s="29"/>
      <c r="R16085"/>
    </row>
    <row r="16086" spans="15:18" x14ac:dyDescent="0.25">
      <c r="O16086"/>
      <c r="P16086" s="29"/>
      <c r="R16086"/>
    </row>
    <row r="16087" spans="15:18" x14ac:dyDescent="0.25">
      <c r="O16087"/>
      <c r="P16087" s="29"/>
      <c r="R16087"/>
    </row>
    <row r="16088" spans="15:18" x14ac:dyDescent="0.25">
      <c r="O16088"/>
      <c r="P16088" s="29"/>
      <c r="R16088"/>
    </row>
    <row r="16089" spans="15:18" x14ac:dyDescent="0.25">
      <c r="O16089"/>
      <c r="P16089" s="29"/>
      <c r="R16089"/>
    </row>
    <row r="16090" spans="15:18" x14ac:dyDescent="0.25">
      <c r="O16090"/>
      <c r="P16090" s="29"/>
      <c r="R16090"/>
    </row>
    <row r="16091" spans="15:18" x14ac:dyDescent="0.25">
      <c r="O16091"/>
      <c r="P16091" s="29"/>
      <c r="R16091"/>
    </row>
    <row r="16092" spans="15:18" x14ac:dyDescent="0.25">
      <c r="O16092"/>
      <c r="P16092" s="29"/>
      <c r="R16092"/>
    </row>
    <row r="16093" spans="15:18" x14ac:dyDescent="0.25">
      <c r="O16093"/>
      <c r="P16093" s="29"/>
      <c r="R16093"/>
    </row>
    <row r="16094" spans="15:18" x14ac:dyDescent="0.25">
      <c r="O16094"/>
      <c r="P16094" s="29"/>
      <c r="R16094"/>
    </row>
    <row r="16095" spans="15:18" x14ac:dyDescent="0.25">
      <c r="O16095"/>
      <c r="P16095" s="29"/>
      <c r="R16095"/>
    </row>
    <row r="16096" spans="15:18" x14ac:dyDescent="0.25">
      <c r="O16096"/>
      <c r="P16096" s="29"/>
      <c r="R16096"/>
    </row>
    <row r="16097" spans="15:18" x14ac:dyDescent="0.25">
      <c r="O16097"/>
      <c r="P16097" s="29"/>
      <c r="R16097"/>
    </row>
    <row r="16098" spans="15:18" x14ac:dyDescent="0.25">
      <c r="O16098"/>
      <c r="P16098" s="29"/>
      <c r="R16098"/>
    </row>
    <row r="16099" spans="15:18" x14ac:dyDescent="0.25">
      <c r="O16099"/>
      <c r="P16099" s="29"/>
      <c r="R16099"/>
    </row>
    <row r="16100" spans="15:18" x14ac:dyDescent="0.25">
      <c r="O16100"/>
      <c r="P16100" s="29"/>
      <c r="R16100"/>
    </row>
    <row r="16101" spans="15:18" x14ac:dyDescent="0.25">
      <c r="O16101"/>
      <c r="P16101" s="29"/>
      <c r="R16101"/>
    </row>
    <row r="16102" spans="15:18" x14ac:dyDescent="0.25">
      <c r="O16102"/>
      <c r="P16102" s="29"/>
      <c r="R16102"/>
    </row>
    <row r="16103" spans="15:18" x14ac:dyDescent="0.25">
      <c r="O16103"/>
      <c r="P16103" s="29"/>
      <c r="R16103"/>
    </row>
    <row r="16104" spans="15:18" x14ac:dyDescent="0.25">
      <c r="O16104"/>
      <c r="P16104" s="29"/>
      <c r="R16104"/>
    </row>
    <row r="16105" spans="15:18" x14ac:dyDescent="0.25">
      <c r="O16105"/>
      <c r="P16105" s="29"/>
      <c r="R16105"/>
    </row>
    <row r="16106" spans="15:18" x14ac:dyDescent="0.25">
      <c r="O16106"/>
      <c r="P16106" s="29"/>
      <c r="R16106"/>
    </row>
    <row r="16107" spans="15:18" x14ac:dyDescent="0.25">
      <c r="O16107"/>
      <c r="P16107" s="29"/>
      <c r="R16107"/>
    </row>
    <row r="16108" spans="15:18" x14ac:dyDescent="0.25">
      <c r="O16108"/>
      <c r="P16108" s="29"/>
      <c r="R16108"/>
    </row>
    <row r="16109" spans="15:18" x14ac:dyDescent="0.25">
      <c r="O16109"/>
      <c r="P16109" s="29"/>
      <c r="R16109"/>
    </row>
    <row r="16110" spans="15:18" x14ac:dyDescent="0.25">
      <c r="O16110"/>
      <c r="P16110" s="29"/>
      <c r="R16110"/>
    </row>
    <row r="16111" spans="15:18" x14ac:dyDescent="0.25">
      <c r="O16111"/>
      <c r="P16111" s="29"/>
      <c r="R16111"/>
    </row>
    <row r="16112" spans="15:18" x14ac:dyDescent="0.25">
      <c r="O16112"/>
      <c r="P16112" s="29"/>
      <c r="R16112"/>
    </row>
    <row r="16113" spans="15:18" x14ac:dyDescent="0.25">
      <c r="O16113"/>
      <c r="P16113" s="29"/>
      <c r="R16113"/>
    </row>
    <row r="16114" spans="15:18" x14ac:dyDescent="0.25">
      <c r="O16114"/>
      <c r="P16114" s="29"/>
      <c r="R16114"/>
    </row>
    <row r="16115" spans="15:18" x14ac:dyDescent="0.25">
      <c r="O16115"/>
      <c r="P16115" s="29"/>
      <c r="R16115"/>
    </row>
    <row r="16116" spans="15:18" x14ac:dyDescent="0.25">
      <c r="O16116"/>
      <c r="P16116" s="29"/>
      <c r="R16116"/>
    </row>
    <row r="16117" spans="15:18" x14ac:dyDescent="0.25">
      <c r="O16117"/>
      <c r="P16117" s="29"/>
      <c r="R16117"/>
    </row>
    <row r="16118" spans="15:18" x14ac:dyDescent="0.25">
      <c r="O16118"/>
      <c r="P16118" s="29"/>
      <c r="R16118"/>
    </row>
    <row r="16119" spans="15:18" x14ac:dyDescent="0.25">
      <c r="O16119"/>
      <c r="P16119" s="29"/>
      <c r="R16119"/>
    </row>
    <row r="16120" spans="15:18" x14ac:dyDescent="0.25">
      <c r="O16120"/>
      <c r="P16120" s="29"/>
      <c r="R16120"/>
    </row>
    <row r="16121" spans="15:18" x14ac:dyDescent="0.25">
      <c r="O16121"/>
      <c r="P16121" s="29"/>
      <c r="R16121"/>
    </row>
    <row r="16122" spans="15:18" x14ac:dyDescent="0.25">
      <c r="O16122"/>
      <c r="P16122" s="29"/>
      <c r="R16122"/>
    </row>
    <row r="16123" spans="15:18" x14ac:dyDescent="0.25">
      <c r="O16123"/>
      <c r="P16123" s="29"/>
      <c r="R16123"/>
    </row>
    <row r="16124" spans="15:18" x14ac:dyDescent="0.25">
      <c r="O16124"/>
      <c r="P16124" s="29"/>
      <c r="R16124"/>
    </row>
    <row r="16125" spans="15:18" x14ac:dyDescent="0.25">
      <c r="O16125"/>
      <c r="P16125" s="29"/>
      <c r="R16125"/>
    </row>
    <row r="16126" spans="15:18" x14ac:dyDescent="0.25">
      <c r="O16126"/>
      <c r="P16126" s="29"/>
      <c r="R16126"/>
    </row>
    <row r="16127" spans="15:18" x14ac:dyDescent="0.25">
      <c r="O16127"/>
      <c r="P16127" s="29"/>
      <c r="R16127"/>
    </row>
    <row r="16128" spans="15:18" x14ac:dyDescent="0.25">
      <c r="O16128"/>
      <c r="P16128" s="29"/>
      <c r="R16128"/>
    </row>
    <row r="16129" spans="15:18" x14ac:dyDescent="0.25">
      <c r="O16129"/>
      <c r="P16129" s="29"/>
      <c r="R16129"/>
    </row>
    <row r="16130" spans="15:18" x14ac:dyDescent="0.25">
      <c r="O16130"/>
      <c r="P16130" s="29"/>
      <c r="R16130"/>
    </row>
    <row r="16131" spans="15:18" x14ac:dyDescent="0.25">
      <c r="O16131"/>
      <c r="P16131" s="29"/>
      <c r="R16131"/>
    </row>
    <row r="16132" spans="15:18" x14ac:dyDescent="0.25">
      <c r="O16132"/>
      <c r="P16132" s="29"/>
      <c r="R16132"/>
    </row>
    <row r="16133" spans="15:18" x14ac:dyDescent="0.25">
      <c r="O16133"/>
      <c r="P16133" s="29"/>
      <c r="R16133"/>
    </row>
    <row r="16134" spans="15:18" x14ac:dyDescent="0.25">
      <c r="O16134"/>
      <c r="P16134" s="29"/>
      <c r="R16134"/>
    </row>
    <row r="16135" spans="15:18" x14ac:dyDescent="0.25">
      <c r="O16135"/>
      <c r="P16135" s="29"/>
      <c r="R16135"/>
    </row>
    <row r="16136" spans="15:18" x14ac:dyDescent="0.25">
      <c r="O16136"/>
      <c r="P16136" s="29"/>
      <c r="R16136"/>
    </row>
    <row r="16137" spans="15:18" x14ac:dyDescent="0.25">
      <c r="O16137"/>
      <c r="P16137" s="29"/>
      <c r="R16137"/>
    </row>
    <row r="16138" spans="15:18" x14ac:dyDescent="0.25">
      <c r="O16138"/>
      <c r="P16138" s="29"/>
      <c r="R16138"/>
    </row>
    <row r="16139" spans="15:18" x14ac:dyDescent="0.25">
      <c r="O16139"/>
      <c r="P16139" s="29"/>
      <c r="R16139"/>
    </row>
    <row r="16140" spans="15:18" x14ac:dyDescent="0.25">
      <c r="O16140"/>
      <c r="P16140" s="29"/>
      <c r="R16140"/>
    </row>
    <row r="16141" spans="15:18" x14ac:dyDescent="0.25">
      <c r="O16141"/>
      <c r="P16141" s="29"/>
      <c r="R16141"/>
    </row>
    <row r="16142" spans="15:18" x14ac:dyDescent="0.25">
      <c r="O16142"/>
      <c r="P16142" s="29"/>
      <c r="R16142"/>
    </row>
    <row r="16143" spans="15:18" x14ac:dyDescent="0.25">
      <c r="O16143"/>
      <c r="P16143" s="29"/>
      <c r="R16143"/>
    </row>
    <row r="16144" spans="15:18" x14ac:dyDescent="0.25">
      <c r="O16144"/>
      <c r="P16144" s="29"/>
      <c r="R16144"/>
    </row>
    <row r="16145" spans="15:18" x14ac:dyDescent="0.25">
      <c r="O16145"/>
      <c r="P16145" s="29"/>
      <c r="R16145"/>
    </row>
    <row r="16146" spans="15:18" x14ac:dyDescent="0.25">
      <c r="O16146"/>
      <c r="P16146" s="29"/>
      <c r="R16146"/>
    </row>
    <row r="16147" spans="15:18" x14ac:dyDescent="0.25">
      <c r="O16147"/>
      <c r="P16147" s="29"/>
      <c r="R16147"/>
    </row>
    <row r="16148" spans="15:18" x14ac:dyDescent="0.25">
      <c r="O16148"/>
      <c r="P16148" s="29"/>
      <c r="R16148"/>
    </row>
    <row r="16149" spans="15:18" x14ac:dyDescent="0.25">
      <c r="O16149"/>
      <c r="P16149" s="29"/>
      <c r="R16149"/>
    </row>
    <row r="16150" spans="15:18" x14ac:dyDescent="0.25">
      <c r="O16150"/>
      <c r="P16150" s="29"/>
      <c r="R16150"/>
    </row>
    <row r="16151" spans="15:18" x14ac:dyDescent="0.25">
      <c r="O16151"/>
      <c r="P16151" s="29"/>
      <c r="R16151"/>
    </row>
    <row r="16152" spans="15:18" x14ac:dyDescent="0.25">
      <c r="O16152"/>
      <c r="P16152" s="29"/>
      <c r="R16152"/>
    </row>
    <row r="16153" spans="15:18" x14ac:dyDescent="0.25">
      <c r="O16153"/>
      <c r="P16153" s="29"/>
      <c r="R16153"/>
    </row>
    <row r="16154" spans="15:18" x14ac:dyDescent="0.25">
      <c r="O16154"/>
      <c r="P16154" s="29"/>
      <c r="R16154"/>
    </row>
    <row r="16155" spans="15:18" x14ac:dyDescent="0.25">
      <c r="O16155"/>
      <c r="P16155" s="29"/>
      <c r="R16155"/>
    </row>
    <row r="16156" spans="15:18" x14ac:dyDescent="0.25">
      <c r="O16156"/>
      <c r="P16156" s="29"/>
      <c r="R16156"/>
    </row>
    <row r="16157" spans="15:18" x14ac:dyDescent="0.25">
      <c r="O16157"/>
      <c r="P16157" s="29"/>
      <c r="R16157"/>
    </row>
    <row r="16158" spans="15:18" x14ac:dyDescent="0.25">
      <c r="O16158"/>
      <c r="P16158" s="29"/>
      <c r="R16158"/>
    </row>
    <row r="16159" spans="15:18" x14ac:dyDescent="0.25">
      <c r="O16159"/>
      <c r="P16159" s="29"/>
      <c r="R16159"/>
    </row>
    <row r="16160" spans="15:18" x14ac:dyDescent="0.25">
      <c r="O16160"/>
      <c r="P16160" s="29"/>
      <c r="R16160"/>
    </row>
    <row r="16161" spans="15:18" x14ac:dyDescent="0.25">
      <c r="O16161"/>
      <c r="P16161" s="29"/>
      <c r="R16161"/>
    </row>
    <row r="16162" spans="15:18" x14ac:dyDescent="0.25">
      <c r="O16162"/>
      <c r="P16162" s="29"/>
      <c r="R16162"/>
    </row>
    <row r="16163" spans="15:18" x14ac:dyDescent="0.25">
      <c r="O16163"/>
      <c r="P16163" s="29"/>
      <c r="R16163"/>
    </row>
    <row r="16164" spans="15:18" x14ac:dyDescent="0.25">
      <c r="O16164"/>
      <c r="P16164" s="29"/>
      <c r="R16164"/>
    </row>
    <row r="16165" spans="15:18" x14ac:dyDescent="0.25">
      <c r="O16165"/>
      <c r="P16165" s="29"/>
      <c r="R16165"/>
    </row>
    <row r="16166" spans="15:18" x14ac:dyDescent="0.25">
      <c r="O16166"/>
      <c r="P16166" s="29"/>
      <c r="R16166"/>
    </row>
    <row r="16167" spans="15:18" x14ac:dyDescent="0.25">
      <c r="O16167"/>
      <c r="P16167" s="29"/>
      <c r="R16167"/>
    </row>
    <row r="16168" spans="15:18" x14ac:dyDescent="0.25">
      <c r="O16168"/>
      <c r="P16168" s="29"/>
      <c r="R16168"/>
    </row>
    <row r="16169" spans="15:18" x14ac:dyDescent="0.25">
      <c r="O16169"/>
      <c r="P16169" s="29"/>
      <c r="R16169"/>
    </row>
    <row r="16170" spans="15:18" x14ac:dyDescent="0.25">
      <c r="O16170"/>
      <c r="P16170" s="29"/>
      <c r="R16170"/>
    </row>
    <row r="16171" spans="15:18" x14ac:dyDescent="0.25">
      <c r="O16171"/>
      <c r="P16171" s="29"/>
      <c r="R16171"/>
    </row>
    <row r="16172" spans="15:18" x14ac:dyDescent="0.25">
      <c r="O16172"/>
      <c r="P16172" s="29"/>
      <c r="R16172"/>
    </row>
    <row r="16173" spans="15:18" x14ac:dyDescent="0.25">
      <c r="O16173"/>
      <c r="P16173" s="29"/>
      <c r="R16173"/>
    </row>
    <row r="16174" spans="15:18" x14ac:dyDescent="0.25">
      <c r="O16174"/>
      <c r="P16174" s="29"/>
      <c r="R16174"/>
    </row>
    <row r="16175" spans="15:18" x14ac:dyDescent="0.25">
      <c r="O16175"/>
      <c r="P16175" s="29"/>
      <c r="R16175"/>
    </row>
    <row r="16176" spans="15:18" x14ac:dyDescent="0.25">
      <c r="O16176"/>
      <c r="P16176" s="29"/>
      <c r="R16176"/>
    </row>
    <row r="16177" spans="15:18" x14ac:dyDescent="0.25">
      <c r="O16177"/>
      <c r="P16177" s="29"/>
      <c r="R16177"/>
    </row>
    <row r="16178" spans="15:18" x14ac:dyDescent="0.25">
      <c r="O16178"/>
      <c r="P16178" s="29"/>
      <c r="R16178"/>
    </row>
    <row r="16179" spans="15:18" x14ac:dyDescent="0.25">
      <c r="O16179"/>
      <c r="P16179" s="29"/>
      <c r="R16179"/>
    </row>
    <row r="16180" spans="15:18" x14ac:dyDescent="0.25">
      <c r="O16180"/>
      <c r="P16180" s="29"/>
      <c r="R16180"/>
    </row>
    <row r="16181" spans="15:18" x14ac:dyDescent="0.25">
      <c r="O16181"/>
      <c r="P16181" s="29"/>
      <c r="R16181"/>
    </row>
    <row r="16182" spans="15:18" x14ac:dyDescent="0.25">
      <c r="O16182"/>
      <c r="P16182" s="29"/>
      <c r="R16182"/>
    </row>
    <row r="16183" spans="15:18" x14ac:dyDescent="0.25">
      <c r="O16183"/>
      <c r="P16183" s="29"/>
      <c r="R16183"/>
    </row>
    <row r="16184" spans="15:18" x14ac:dyDescent="0.25">
      <c r="O16184"/>
      <c r="P16184" s="29"/>
      <c r="R16184"/>
    </row>
    <row r="16185" spans="15:18" x14ac:dyDescent="0.25">
      <c r="O16185"/>
      <c r="P16185" s="29"/>
      <c r="R16185"/>
    </row>
    <row r="16186" spans="15:18" x14ac:dyDescent="0.25">
      <c r="O16186"/>
      <c r="P16186" s="29"/>
      <c r="R16186"/>
    </row>
    <row r="16187" spans="15:18" x14ac:dyDescent="0.25">
      <c r="O16187"/>
      <c r="P16187" s="29"/>
      <c r="R16187"/>
    </row>
    <row r="16188" spans="15:18" x14ac:dyDescent="0.25">
      <c r="O16188"/>
      <c r="P16188" s="29"/>
      <c r="R16188"/>
    </row>
    <row r="16189" spans="15:18" x14ac:dyDescent="0.25">
      <c r="O16189"/>
      <c r="P16189" s="29"/>
      <c r="R16189"/>
    </row>
    <row r="16190" spans="15:18" x14ac:dyDescent="0.25">
      <c r="O16190"/>
      <c r="P16190" s="29"/>
      <c r="R16190"/>
    </row>
    <row r="16191" spans="15:18" x14ac:dyDescent="0.25">
      <c r="O16191"/>
      <c r="P16191" s="29"/>
      <c r="R16191"/>
    </row>
    <row r="16192" spans="15:18" x14ac:dyDescent="0.25">
      <c r="O16192"/>
      <c r="P16192" s="29"/>
      <c r="R16192"/>
    </row>
    <row r="16193" spans="15:18" x14ac:dyDescent="0.25">
      <c r="O16193"/>
      <c r="P16193" s="29"/>
      <c r="R16193"/>
    </row>
    <row r="16194" spans="15:18" x14ac:dyDescent="0.25">
      <c r="O16194"/>
      <c r="P16194" s="29"/>
      <c r="R16194"/>
    </row>
    <row r="16195" spans="15:18" x14ac:dyDescent="0.25">
      <c r="O16195"/>
      <c r="P16195" s="29"/>
      <c r="R16195"/>
    </row>
    <row r="16196" spans="15:18" x14ac:dyDescent="0.25">
      <c r="O16196"/>
      <c r="P16196" s="29"/>
      <c r="R16196"/>
    </row>
    <row r="16197" spans="15:18" x14ac:dyDescent="0.25">
      <c r="O16197"/>
      <c r="P16197" s="29"/>
      <c r="R16197"/>
    </row>
    <row r="16198" spans="15:18" x14ac:dyDescent="0.25">
      <c r="O16198"/>
      <c r="P16198" s="29"/>
      <c r="R16198"/>
    </row>
    <row r="16199" spans="15:18" x14ac:dyDescent="0.25">
      <c r="O16199"/>
      <c r="P16199" s="29"/>
      <c r="R16199"/>
    </row>
    <row r="16200" spans="15:18" x14ac:dyDescent="0.25">
      <c r="O16200"/>
      <c r="P16200" s="29"/>
      <c r="R16200"/>
    </row>
    <row r="16201" spans="15:18" x14ac:dyDescent="0.25">
      <c r="O16201"/>
      <c r="P16201" s="29"/>
      <c r="R16201"/>
    </row>
    <row r="16202" spans="15:18" x14ac:dyDescent="0.25">
      <c r="O16202"/>
      <c r="P16202" s="29"/>
      <c r="R16202"/>
    </row>
    <row r="16203" spans="15:18" x14ac:dyDescent="0.25">
      <c r="O16203"/>
      <c r="P16203" s="29"/>
      <c r="R16203"/>
    </row>
    <row r="16204" spans="15:18" x14ac:dyDescent="0.25">
      <c r="O16204"/>
      <c r="P16204" s="29"/>
      <c r="R16204"/>
    </row>
    <row r="16205" spans="15:18" x14ac:dyDescent="0.25">
      <c r="O16205"/>
      <c r="P16205" s="29"/>
      <c r="R16205"/>
    </row>
    <row r="16206" spans="15:18" x14ac:dyDescent="0.25">
      <c r="O16206"/>
      <c r="P16206" s="29"/>
      <c r="R16206"/>
    </row>
    <row r="16207" spans="15:18" x14ac:dyDescent="0.25">
      <c r="O16207"/>
      <c r="P16207" s="29"/>
      <c r="R16207"/>
    </row>
    <row r="16208" spans="15:18" x14ac:dyDescent="0.25">
      <c r="O16208"/>
      <c r="P16208" s="29"/>
      <c r="R16208"/>
    </row>
    <row r="16209" spans="15:18" x14ac:dyDescent="0.25">
      <c r="O16209"/>
      <c r="P16209" s="29"/>
      <c r="R16209"/>
    </row>
    <row r="16210" spans="15:18" x14ac:dyDescent="0.25">
      <c r="O16210"/>
      <c r="P16210" s="29"/>
      <c r="R16210"/>
    </row>
    <row r="16211" spans="15:18" x14ac:dyDescent="0.25">
      <c r="O16211"/>
      <c r="P16211" s="29"/>
      <c r="R16211"/>
    </row>
    <row r="16212" spans="15:18" x14ac:dyDescent="0.25">
      <c r="O16212"/>
      <c r="P16212" s="29"/>
      <c r="R16212"/>
    </row>
    <row r="16213" spans="15:18" x14ac:dyDescent="0.25">
      <c r="O16213"/>
      <c r="P16213" s="29"/>
      <c r="R16213"/>
    </row>
    <row r="16214" spans="15:18" x14ac:dyDescent="0.25">
      <c r="O16214"/>
      <c r="P16214" s="29"/>
      <c r="R16214"/>
    </row>
    <row r="16215" spans="15:18" x14ac:dyDescent="0.25">
      <c r="O16215"/>
      <c r="P16215" s="29"/>
      <c r="R16215"/>
    </row>
    <row r="16216" spans="15:18" x14ac:dyDescent="0.25">
      <c r="O16216"/>
      <c r="P16216" s="29"/>
      <c r="R16216"/>
    </row>
    <row r="16217" spans="15:18" x14ac:dyDescent="0.25">
      <c r="O16217"/>
      <c r="P16217" s="29"/>
      <c r="R16217"/>
    </row>
    <row r="16218" spans="15:18" x14ac:dyDescent="0.25">
      <c r="O16218"/>
      <c r="P16218" s="29"/>
      <c r="R16218"/>
    </row>
    <row r="16219" spans="15:18" x14ac:dyDescent="0.25">
      <c r="O16219"/>
      <c r="P16219" s="29"/>
      <c r="R16219"/>
    </row>
    <row r="16220" spans="15:18" x14ac:dyDescent="0.25">
      <c r="O16220"/>
      <c r="P16220" s="29"/>
      <c r="R16220"/>
    </row>
    <row r="16221" spans="15:18" x14ac:dyDescent="0.25">
      <c r="O16221"/>
      <c r="P16221" s="29"/>
      <c r="R16221"/>
    </row>
    <row r="16222" spans="15:18" x14ac:dyDescent="0.25">
      <c r="O16222"/>
      <c r="P16222" s="29"/>
      <c r="R16222"/>
    </row>
    <row r="16223" spans="15:18" x14ac:dyDescent="0.25">
      <c r="O16223"/>
      <c r="P16223" s="29"/>
      <c r="R16223"/>
    </row>
    <row r="16224" spans="15:18" x14ac:dyDescent="0.25">
      <c r="O16224"/>
      <c r="P16224" s="29"/>
      <c r="R16224"/>
    </row>
    <row r="16225" spans="15:18" x14ac:dyDescent="0.25">
      <c r="O16225"/>
      <c r="P16225" s="29"/>
      <c r="R16225"/>
    </row>
    <row r="16226" spans="15:18" x14ac:dyDescent="0.25">
      <c r="O16226"/>
      <c r="P16226" s="29"/>
      <c r="R16226"/>
    </row>
    <row r="16227" spans="15:18" x14ac:dyDescent="0.25">
      <c r="O16227"/>
      <c r="P16227" s="29"/>
      <c r="R16227"/>
    </row>
    <row r="16228" spans="15:18" x14ac:dyDescent="0.25">
      <c r="O16228"/>
      <c r="P16228" s="29"/>
      <c r="R16228"/>
    </row>
    <row r="16229" spans="15:18" x14ac:dyDescent="0.25">
      <c r="O16229"/>
      <c r="P16229" s="29"/>
      <c r="R16229"/>
    </row>
    <row r="16230" spans="15:18" x14ac:dyDescent="0.25">
      <c r="O16230"/>
      <c r="P16230" s="29"/>
      <c r="R16230"/>
    </row>
    <row r="16231" spans="15:18" x14ac:dyDescent="0.25">
      <c r="O16231"/>
      <c r="P16231" s="29"/>
      <c r="R16231"/>
    </row>
    <row r="16232" spans="15:18" x14ac:dyDescent="0.25">
      <c r="O16232"/>
      <c r="P16232" s="29"/>
      <c r="R16232"/>
    </row>
    <row r="16233" spans="15:18" x14ac:dyDescent="0.25">
      <c r="O16233"/>
      <c r="P16233" s="29"/>
      <c r="R16233"/>
    </row>
    <row r="16234" spans="15:18" x14ac:dyDescent="0.25">
      <c r="O16234"/>
      <c r="P16234" s="29"/>
      <c r="R16234"/>
    </row>
    <row r="16235" spans="15:18" x14ac:dyDescent="0.25">
      <c r="O16235"/>
      <c r="P16235" s="29"/>
      <c r="R16235"/>
    </row>
    <row r="16236" spans="15:18" x14ac:dyDescent="0.25">
      <c r="O16236"/>
      <c r="P16236" s="29"/>
      <c r="R16236"/>
    </row>
    <row r="16237" spans="15:18" x14ac:dyDescent="0.25">
      <c r="O16237"/>
      <c r="P16237" s="29"/>
      <c r="R16237"/>
    </row>
    <row r="16238" spans="15:18" x14ac:dyDescent="0.25">
      <c r="O16238"/>
      <c r="P16238" s="29"/>
      <c r="R16238"/>
    </row>
    <row r="16239" spans="15:18" x14ac:dyDescent="0.25">
      <c r="O16239"/>
      <c r="P16239" s="29"/>
      <c r="R16239"/>
    </row>
    <row r="16240" spans="15:18" x14ac:dyDescent="0.25">
      <c r="O16240"/>
      <c r="P16240" s="29"/>
      <c r="R16240"/>
    </row>
    <row r="16241" spans="15:18" x14ac:dyDescent="0.25">
      <c r="O16241"/>
      <c r="P16241" s="29"/>
      <c r="R16241"/>
    </row>
    <row r="16242" spans="15:18" x14ac:dyDescent="0.25">
      <c r="O16242"/>
      <c r="P16242" s="29"/>
      <c r="R16242"/>
    </row>
    <row r="16243" spans="15:18" x14ac:dyDescent="0.25">
      <c r="O16243"/>
      <c r="P16243" s="29"/>
      <c r="R16243"/>
    </row>
    <row r="16244" spans="15:18" x14ac:dyDescent="0.25">
      <c r="O16244"/>
      <c r="P16244" s="29"/>
      <c r="R16244"/>
    </row>
    <row r="16245" spans="15:18" x14ac:dyDescent="0.25">
      <c r="O16245"/>
      <c r="P16245" s="29"/>
      <c r="R16245"/>
    </row>
    <row r="16246" spans="15:18" x14ac:dyDescent="0.25">
      <c r="O16246"/>
      <c r="P16246" s="29"/>
      <c r="R16246"/>
    </row>
    <row r="16247" spans="15:18" x14ac:dyDescent="0.25">
      <c r="O16247"/>
      <c r="P16247" s="29"/>
      <c r="R16247"/>
    </row>
    <row r="16248" spans="15:18" x14ac:dyDescent="0.25">
      <c r="O16248"/>
      <c r="P16248" s="29"/>
      <c r="R16248"/>
    </row>
    <row r="16249" spans="15:18" x14ac:dyDescent="0.25">
      <c r="O16249"/>
      <c r="P16249" s="29"/>
      <c r="R16249"/>
    </row>
    <row r="16250" spans="15:18" x14ac:dyDescent="0.25">
      <c r="O16250"/>
      <c r="P16250" s="29"/>
      <c r="R16250"/>
    </row>
    <row r="16251" spans="15:18" x14ac:dyDescent="0.25">
      <c r="O16251"/>
      <c r="P16251" s="29"/>
      <c r="R16251"/>
    </row>
    <row r="16252" spans="15:18" x14ac:dyDescent="0.25">
      <c r="O16252"/>
      <c r="P16252" s="29"/>
      <c r="R16252"/>
    </row>
    <row r="16253" spans="15:18" x14ac:dyDescent="0.25">
      <c r="O16253"/>
      <c r="P16253" s="29"/>
      <c r="R16253"/>
    </row>
    <row r="16254" spans="15:18" x14ac:dyDescent="0.25">
      <c r="O16254"/>
      <c r="P16254" s="29"/>
      <c r="R16254"/>
    </row>
    <row r="16255" spans="15:18" x14ac:dyDescent="0.25">
      <c r="O16255"/>
      <c r="P16255" s="29"/>
      <c r="R16255"/>
    </row>
    <row r="16256" spans="15:18" x14ac:dyDescent="0.25">
      <c r="O16256"/>
      <c r="P16256" s="29"/>
      <c r="R16256"/>
    </row>
    <row r="16257" spans="15:18" x14ac:dyDescent="0.25">
      <c r="O16257"/>
      <c r="P16257" s="29"/>
      <c r="R16257"/>
    </row>
    <row r="16258" spans="15:18" x14ac:dyDescent="0.25">
      <c r="O16258"/>
      <c r="P16258" s="29"/>
      <c r="R16258"/>
    </row>
    <row r="16259" spans="15:18" x14ac:dyDescent="0.25">
      <c r="O16259"/>
      <c r="P16259" s="29"/>
      <c r="R16259"/>
    </row>
    <row r="16260" spans="15:18" x14ac:dyDescent="0.25">
      <c r="O16260"/>
      <c r="P16260" s="29"/>
      <c r="R16260"/>
    </row>
    <row r="16261" spans="15:18" x14ac:dyDescent="0.25">
      <c r="O16261"/>
      <c r="P16261" s="29"/>
      <c r="R16261"/>
    </row>
    <row r="16262" spans="15:18" x14ac:dyDescent="0.25">
      <c r="O16262"/>
      <c r="P16262" s="29"/>
      <c r="R16262"/>
    </row>
    <row r="16263" spans="15:18" x14ac:dyDescent="0.25">
      <c r="O16263"/>
      <c r="P16263" s="29"/>
      <c r="R16263"/>
    </row>
    <row r="16264" spans="15:18" x14ac:dyDescent="0.25">
      <c r="O16264"/>
      <c r="P16264" s="29"/>
      <c r="R16264"/>
    </row>
    <row r="16265" spans="15:18" x14ac:dyDescent="0.25">
      <c r="O16265"/>
      <c r="P16265" s="29"/>
      <c r="R16265"/>
    </row>
    <row r="16266" spans="15:18" x14ac:dyDescent="0.25">
      <c r="O16266"/>
      <c r="P16266" s="29"/>
      <c r="R16266"/>
    </row>
    <row r="16267" spans="15:18" x14ac:dyDescent="0.25">
      <c r="O16267"/>
      <c r="P16267" s="29"/>
      <c r="R16267"/>
    </row>
    <row r="16268" spans="15:18" x14ac:dyDescent="0.25">
      <c r="O16268"/>
      <c r="P16268" s="29"/>
      <c r="R16268"/>
    </row>
    <row r="16269" spans="15:18" x14ac:dyDescent="0.25">
      <c r="O16269"/>
      <c r="P16269" s="29"/>
      <c r="R16269"/>
    </row>
    <row r="16270" spans="15:18" x14ac:dyDescent="0.25">
      <c r="O16270"/>
      <c r="P16270" s="29"/>
      <c r="R16270"/>
    </row>
    <row r="16271" spans="15:18" x14ac:dyDescent="0.25">
      <c r="O16271"/>
      <c r="P16271" s="29"/>
      <c r="R16271"/>
    </row>
    <row r="16272" spans="15:18" x14ac:dyDescent="0.25">
      <c r="O16272"/>
      <c r="P16272" s="29"/>
      <c r="R16272"/>
    </row>
    <row r="16273" spans="15:18" x14ac:dyDescent="0.25">
      <c r="O16273"/>
      <c r="P16273" s="29"/>
      <c r="R16273"/>
    </row>
    <row r="16274" spans="15:18" x14ac:dyDescent="0.25">
      <c r="O16274"/>
      <c r="P16274" s="29"/>
      <c r="R16274"/>
    </row>
    <row r="16275" spans="15:18" x14ac:dyDescent="0.25">
      <c r="O16275"/>
      <c r="P16275" s="29"/>
      <c r="R16275"/>
    </row>
    <row r="16276" spans="15:18" x14ac:dyDescent="0.25">
      <c r="O16276"/>
      <c r="P16276" s="29"/>
      <c r="R16276"/>
    </row>
    <row r="16277" spans="15:18" x14ac:dyDescent="0.25">
      <c r="O16277"/>
      <c r="P16277" s="29"/>
      <c r="R16277"/>
    </row>
    <row r="16278" spans="15:18" x14ac:dyDescent="0.25">
      <c r="O16278"/>
      <c r="P16278" s="29"/>
      <c r="R16278"/>
    </row>
    <row r="16279" spans="15:18" x14ac:dyDescent="0.25">
      <c r="O16279"/>
      <c r="P16279" s="29"/>
      <c r="R16279"/>
    </row>
    <row r="16280" spans="15:18" x14ac:dyDescent="0.25">
      <c r="O16280"/>
      <c r="P16280" s="29"/>
      <c r="R16280"/>
    </row>
    <row r="16281" spans="15:18" x14ac:dyDescent="0.25">
      <c r="O16281"/>
      <c r="P16281" s="29"/>
      <c r="R16281"/>
    </row>
    <row r="16282" spans="15:18" x14ac:dyDescent="0.25">
      <c r="O16282"/>
      <c r="P16282" s="29"/>
      <c r="R16282"/>
    </row>
    <row r="16283" spans="15:18" x14ac:dyDescent="0.25">
      <c r="O16283"/>
      <c r="P16283" s="29"/>
      <c r="R16283"/>
    </row>
    <row r="16284" spans="15:18" x14ac:dyDescent="0.25">
      <c r="O16284"/>
      <c r="P16284" s="29"/>
      <c r="R16284"/>
    </row>
    <row r="16285" spans="15:18" x14ac:dyDescent="0.25">
      <c r="O16285"/>
      <c r="P16285" s="29"/>
      <c r="R16285"/>
    </row>
    <row r="16286" spans="15:18" x14ac:dyDescent="0.25">
      <c r="O16286"/>
      <c r="P16286" s="29"/>
      <c r="R16286"/>
    </row>
    <row r="16287" spans="15:18" x14ac:dyDescent="0.25">
      <c r="O16287"/>
      <c r="P16287" s="29"/>
      <c r="R16287"/>
    </row>
    <row r="16288" spans="15:18" x14ac:dyDescent="0.25">
      <c r="O16288"/>
      <c r="P16288" s="29"/>
      <c r="R16288"/>
    </row>
    <row r="16289" spans="15:18" x14ac:dyDescent="0.25">
      <c r="O16289"/>
      <c r="P16289" s="29"/>
      <c r="R16289"/>
    </row>
    <row r="16290" spans="15:18" x14ac:dyDescent="0.25">
      <c r="O16290"/>
      <c r="P16290" s="29"/>
      <c r="R16290"/>
    </row>
    <row r="16291" spans="15:18" x14ac:dyDescent="0.25">
      <c r="O16291"/>
      <c r="P16291" s="29"/>
      <c r="R16291"/>
    </row>
    <row r="16292" spans="15:18" x14ac:dyDescent="0.25">
      <c r="O16292"/>
      <c r="P16292" s="29"/>
      <c r="R16292"/>
    </row>
    <row r="16293" spans="15:18" x14ac:dyDescent="0.25">
      <c r="O16293"/>
      <c r="P16293" s="29"/>
      <c r="R16293"/>
    </row>
    <row r="16294" spans="15:18" x14ac:dyDescent="0.25">
      <c r="O16294"/>
      <c r="P16294" s="29"/>
      <c r="R16294"/>
    </row>
    <row r="16295" spans="15:18" x14ac:dyDescent="0.25">
      <c r="O16295"/>
      <c r="P16295" s="29"/>
      <c r="R16295"/>
    </row>
    <row r="16296" spans="15:18" x14ac:dyDescent="0.25">
      <c r="O16296"/>
      <c r="P16296" s="29"/>
      <c r="R16296"/>
    </row>
    <row r="16297" spans="15:18" x14ac:dyDescent="0.25">
      <c r="O16297"/>
      <c r="P16297" s="29"/>
      <c r="R16297"/>
    </row>
    <row r="16298" spans="15:18" x14ac:dyDescent="0.25">
      <c r="O16298"/>
      <c r="P16298" s="29"/>
      <c r="R16298"/>
    </row>
    <row r="16299" spans="15:18" x14ac:dyDescent="0.25">
      <c r="O16299"/>
      <c r="P16299" s="29"/>
      <c r="R16299"/>
    </row>
    <row r="16300" spans="15:18" x14ac:dyDescent="0.25">
      <c r="O16300"/>
      <c r="P16300" s="29"/>
      <c r="R16300"/>
    </row>
    <row r="16301" spans="15:18" x14ac:dyDescent="0.25">
      <c r="O16301"/>
      <c r="P16301" s="29"/>
      <c r="R16301"/>
    </row>
    <row r="16302" spans="15:18" x14ac:dyDescent="0.25">
      <c r="O16302"/>
      <c r="P16302" s="29"/>
      <c r="R16302"/>
    </row>
    <row r="16303" spans="15:18" x14ac:dyDescent="0.25">
      <c r="O16303"/>
      <c r="P16303" s="29"/>
      <c r="R16303"/>
    </row>
    <row r="16304" spans="15:18" x14ac:dyDescent="0.25">
      <c r="O16304"/>
      <c r="P16304" s="29"/>
      <c r="R16304"/>
    </row>
    <row r="16305" spans="15:18" x14ac:dyDescent="0.25">
      <c r="O16305"/>
      <c r="P16305" s="29"/>
      <c r="R16305"/>
    </row>
    <row r="16306" spans="15:18" x14ac:dyDescent="0.25">
      <c r="O16306"/>
      <c r="P16306" s="29"/>
      <c r="R16306"/>
    </row>
    <row r="16307" spans="15:18" x14ac:dyDescent="0.25">
      <c r="O16307"/>
      <c r="P16307" s="29"/>
      <c r="R16307"/>
    </row>
    <row r="16308" spans="15:18" x14ac:dyDescent="0.25">
      <c r="O16308"/>
      <c r="P16308" s="29"/>
      <c r="R16308"/>
    </row>
    <row r="16309" spans="15:18" x14ac:dyDescent="0.25">
      <c r="O16309"/>
      <c r="P16309" s="29"/>
      <c r="R16309"/>
    </row>
    <row r="16310" spans="15:18" x14ac:dyDescent="0.25">
      <c r="O16310"/>
      <c r="P16310" s="29"/>
      <c r="R16310"/>
    </row>
    <row r="16311" spans="15:18" x14ac:dyDescent="0.25">
      <c r="O16311"/>
      <c r="P16311" s="29"/>
      <c r="R16311"/>
    </row>
    <row r="16312" spans="15:18" x14ac:dyDescent="0.25">
      <c r="O16312"/>
      <c r="P16312" s="29"/>
      <c r="R16312"/>
    </row>
    <row r="16313" spans="15:18" x14ac:dyDescent="0.25">
      <c r="O16313"/>
      <c r="P16313" s="29"/>
      <c r="R16313"/>
    </row>
    <row r="16314" spans="15:18" x14ac:dyDescent="0.25">
      <c r="O16314"/>
      <c r="P16314" s="29"/>
      <c r="R16314"/>
    </row>
    <row r="16315" spans="15:18" x14ac:dyDescent="0.25">
      <c r="O16315"/>
      <c r="P16315" s="29"/>
      <c r="R16315"/>
    </row>
    <row r="16316" spans="15:18" x14ac:dyDescent="0.25">
      <c r="O16316"/>
      <c r="P16316" s="29"/>
      <c r="R16316"/>
    </row>
    <row r="16317" spans="15:18" x14ac:dyDescent="0.25">
      <c r="O16317"/>
      <c r="P16317" s="29"/>
      <c r="R16317"/>
    </row>
    <row r="16318" spans="15:18" x14ac:dyDescent="0.25">
      <c r="O16318"/>
      <c r="P16318" s="29"/>
      <c r="R16318"/>
    </row>
    <row r="16319" spans="15:18" x14ac:dyDescent="0.25">
      <c r="O16319"/>
      <c r="P16319" s="29"/>
      <c r="R16319"/>
    </row>
    <row r="16320" spans="15:18" x14ac:dyDescent="0.25">
      <c r="O16320"/>
      <c r="P16320" s="29"/>
      <c r="R16320"/>
    </row>
    <row r="16321" spans="15:18" x14ac:dyDescent="0.25">
      <c r="O16321"/>
      <c r="P16321" s="29"/>
      <c r="R16321"/>
    </row>
    <row r="16322" spans="15:18" x14ac:dyDescent="0.25">
      <c r="O16322"/>
      <c r="P16322" s="29"/>
      <c r="R16322"/>
    </row>
    <row r="16323" spans="15:18" x14ac:dyDescent="0.25">
      <c r="O16323"/>
      <c r="P16323" s="29"/>
      <c r="R16323"/>
    </row>
    <row r="16324" spans="15:18" x14ac:dyDescent="0.25">
      <c r="O16324"/>
      <c r="P16324" s="29"/>
      <c r="R16324"/>
    </row>
    <row r="16325" spans="15:18" x14ac:dyDescent="0.25">
      <c r="O16325"/>
      <c r="P16325" s="29"/>
      <c r="R16325"/>
    </row>
    <row r="16326" spans="15:18" x14ac:dyDescent="0.25">
      <c r="O16326"/>
      <c r="P16326" s="29"/>
      <c r="R16326"/>
    </row>
    <row r="16327" spans="15:18" x14ac:dyDescent="0.25">
      <c r="O16327"/>
      <c r="P16327" s="29"/>
      <c r="R16327"/>
    </row>
    <row r="16328" spans="15:18" x14ac:dyDescent="0.25">
      <c r="O16328"/>
      <c r="P16328" s="29"/>
      <c r="R16328"/>
    </row>
    <row r="16329" spans="15:18" x14ac:dyDescent="0.25">
      <c r="O16329"/>
      <c r="P16329" s="29"/>
      <c r="R16329"/>
    </row>
    <row r="16330" spans="15:18" x14ac:dyDescent="0.25">
      <c r="O16330"/>
      <c r="P16330" s="29"/>
      <c r="R16330"/>
    </row>
    <row r="16331" spans="15:18" x14ac:dyDescent="0.25">
      <c r="O16331"/>
      <c r="P16331" s="29"/>
      <c r="R16331"/>
    </row>
    <row r="16332" spans="15:18" x14ac:dyDescent="0.25">
      <c r="O16332"/>
      <c r="P16332" s="29"/>
      <c r="R16332"/>
    </row>
    <row r="16333" spans="15:18" x14ac:dyDescent="0.25">
      <c r="O16333"/>
      <c r="P16333" s="29"/>
      <c r="R16333"/>
    </row>
    <row r="16334" spans="15:18" x14ac:dyDescent="0.25">
      <c r="O16334"/>
      <c r="P16334" s="29"/>
      <c r="R16334"/>
    </row>
    <row r="16335" spans="15:18" x14ac:dyDescent="0.25">
      <c r="O16335"/>
      <c r="P16335" s="29"/>
      <c r="R16335"/>
    </row>
    <row r="16336" spans="15:18" x14ac:dyDescent="0.25">
      <c r="O16336"/>
      <c r="P16336" s="29"/>
      <c r="R16336"/>
    </row>
    <row r="16337" spans="15:18" x14ac:dyDescent="0.25">
      <c r="O16337"/>
      <c r="P16337" s="29"/>
      <c r="R16337"/>
    </row>
    <row r="16338" spans="15:18" x14ac:dyDescent="0.25">
      <c r="O16338"/>
      <c r="P16338" s="29"/>
      <c r="R16338"/>
    </row>
    <row r="16339" spans="15:18" x14ac:dyDescent="0.25">
      <c r="O16339"/>
      <c r="P16339" s="29"/>
      <c r="R16339"/>
    </row>
    <row r="16340" spans="15:18" x14ac:dyDescent="0.25">
      <c r="O16340"/>
      <c r="P16340" s="29"/>
      <c r="R16340"/>
    </row>
    <row r="16341" spans="15:18" x14ac:dyDescent="0.25">
      <c r="O16341"/>
      <c r="P16341" s="29"/>
      <c r="R16341"/>
    </row>
    <row r="16342" spans="15:18" x14ac:dyDescent="0.25">
      <c r="O16342"/>
      <c r="P16342" s="29"/>
      <c r="R16342"/>
    </row>
    <row r="16343" spans="15:18" x14ac:dyDescent="0.25">
      <c r="O16343"/>
      <c r="P16343" s="29"/>
      <c r="R16343"/>
    </row>
    <row r="16344" spans="15:18" x14ac:dyDescent="0.25">
      <c r="O16344"/>
      <c r="P16344" s="29"/>
      <c r="R16344"/>
    </row>
    <row r="16345" spans="15:18" x14ac:dyDescent="0.25">
      <c r="O16345"/>
      <c r="P16345" s="29"/>
      <c r="R16345"/>
    </row>
    <row r="16346" spans="15:18" x14ac:dyDescent="0.25">
      <c r="O16346"/>
      <c r="P16346" s="29"/>
      <c r="R16346"/>
    </row>
    <row r="16347" spans="15:18" x14ac:dyDescent="0.25">
      <c r="O16347"/>
      <c r="P16347" s="29"/>
      <c r="R16347"/>
    </row>
    <row r="16348" spans="15:18" x14ac:dyDescent="0.25">
      <c r="O16348"/>
      <c r="P16348" s="29"/>
      <c r="R16348"/>
    </row>
    <row r="16349" spans="15:18" x14ac:dyDescent="0.25">
      <c r="O16349"/>
      <c r="P16349" s="29"/>
      <c r="R16349"/>
    </row>
    <row r="16350" spans="15:18" x14ac:dyDescent="0.25">
      <c r="O16350"/>
      <c r="P16350" s="29"/>
      <c r="R16350"/>
    </row>
    <row r="16351" spans="15:18" x14ac:dyDescent="0.25">
      <c r="O16351"/>
      <c r="P16351" s="29"/>
      <c r="R16351"/>
    </row>
    <row r="16352" spans="15:18" x14ac:dyDescent="0.25">
      <c r="O16352"/>
      <c r="P16352" s="29"/>
      <c r="R16352"/>
    </row>
    <row r="16353" spans="15:18" x14ac:dyDescent="0.25">
      <c r="O16353"/>
      <c r="P16353" s="29"/>
      <c r="R16353"/>
    </row>
    <row r="16354" spans="15:18" x14ac:dyDescent="0.25">
      <c r="O16354"/>
      <c r="P16354" s="29"/>
      <c r="R16354"/>
    </row>
    <row r="16355" spans="15:18" x14ac:dyDescent="0.25">
      <c r="O16355"/>
      <c r="P16355" s="29"/>
      <c r="R16355"/>
    </row>
    <row r="16356" spans="15:18" x14ac:dyDescent="0.25">
      <c r="O16356"/>
      <c r="P16356" s="29"/>
      <c r="R16356"/>
    </row>
    <row r="16357" spans="15:18" x14ac:dyDescent="0.25">
      <c r="O16357"/>
      <c r="P16357" s="29"/>
      <c r="R16357"/>
    </row>
    <row r="16358" spans="15:18" x14ac:dyDescent="0.25">
      <c r="O16358"/>
      <c r="P16358" s="29"/>
      <c r="R16358"/>
    </row>
    <row r="16359" spans="15:18" x14ac:dyDescent="0.25">
      <c r="O16359"/>
      <c r="P16359" s="29"/>
      <c r="R16359"/>
    </row>
    <row r="16360" spans="15:18" x14ac:dyDescent="0.25">
      <c r="O16360"/>
      <c r="P16360" s="29"/>
      <c r="R16360"/>
    </row>
    <row r="16361" spans="15:18" x14ac:dyDescent="0.25">
      <c r="O16361"/>
      <c r="P16361" s="29"/>
      <c r="R16361"/>
    </row>
    <row r="16362" spans="15:18" x14ac:dyDescent="0.25">
      <c r="O16362"/>
      <c r="P16362" s="29"/>
      <c r="R16362"/>
    </row>
    <row r="16363" spans="15:18" x14ac:dyDescent="0.25">
      <c r="O16363"/>
      <c r="P16363" s="29"/>
      <c r="R16363"/>
    </row>
    <row r="16364" spans="15:18" x14ac:dyDescent="0.25">
      <c r="O16364"/>
      <c r="P16364" s="29"/>
      <c r="R16364"/>
    </row>
    <row r="16365" spans="15:18" x14ac:dyDescent="0.25">
      <c r="O16365"/>
      <c r="P16365" s="29"/>
      <c r="R16365"/>
    </row>
    <row r="16366" spans="15:18" x14ac:dyDescent="0.25">
      <c r="O16366"/>
      <c r="P16366" s="29"/>
      <c r="R16366"/>
    </row>
    <row r="16367" spans="15:18" x14ac:dyDescent="0.25">
      <c r="O16367"/>
      <c r="P16367" s="29"/>
      <c r="R16367"/>
    </row>
    <row r="16368" spans="15:18" x14ac:dyDescent="0.25">
      <c r="O16368"/>
      <c r="P16368" s="29"/>
      <c r="R16368"/>
    </row>
    <row r="16369" spans="15:18" x14ac:dyDescent="0.25">
      <c r="O16369"/>
      <c r="P16369" s="29"/>
      <c r="R16369"/>
    </row>
    <row r="16370" spans="15:18" x14ac:dyDescent="0.25">
      <c r="O16370"/>
      <c r="P16370" s="29"/>
      <c r="R16370"/>
    </row>
    <row r="16371" spans="15:18" x14ac:dyDescent="0.25">
      <c r="O16371"/>
      <c r="P16371" s="29"/>
      <c r="R16371"/>
    </row>
    <row r="16372" spans="15:18" x14ac:dyDescent="0.25">
      <c r="O16372"/>
      <c r="P16372" s="29"/>
      <c r="R16372"/>
    </row>
    <row r="16373" spans="15:18" x14ac:dyDescent="0.25">
      <c r="O16373"/>
      <c r="P16373" s="29"/>
      <c r="R16373"/>
    </row>
    <row r="16374" spans="15:18" x14ac:dyDescent="0.25">
      <c r="O16374"/>
      <c r="P16374" s="29"/>
      <c r="R16374"/>
    </row>
    <row r="16375" spans="15:18" x14ac:dyDescent="0.25">
      <c r="O16375"/>
      <c r="P16375" s="29"/>
      <c r="R16375"/>
    </row>
    <row r="16376" spans="15:18" x14ac:dyDescent="0.25">
      <c r="O16376"/>
      <c r="P16376" s="29"/>
      <c r="R16376"/>
    </row>
    <row r="16377" spans="15:18" x14ac:dyDescent="0.25">
      <c r="O16377"/>
      <c r="P16377" s="29"/>
      <c r="R16377"/>
    </row>
    <row r="16378" spans="15:18" x14ac:dyDescent="0.25">
      <c r="O16378"/>
      <c r="P16378" s="29"/>
      <c r="R16378"/>
    </row>
    <row r="16379" spans="15:18" x14ac:dyDescent="0.25">
      <c r="O16379"/>
      <c r="P16379" s="29"/>
      <c r="R16379"/>
    </row>
    <row r="16380" spans="15:18" x14ac:dyDescent="0.25">
      <c r="O16380"/>
      <c r="P16380" s="29"/>
      <c r="R16380"/>
    </row>
    <row r="16381" spans="15:18" x14ac:dyDescent="0.25">
      <c r="O16381"/>
      <c r="P16381" s="29"/>
      <c r="R16381"/>
    </row>
    <row r="16382" spans="15:18" x14ac:dyDescent="0.25">
      <c r="O16382"/>
      <c r="P16382" s="29"/>
      <c r="R16382"/>
    </row>
    <row r="16383" spans="15:18" x14ac:dyDescent="0.25">
      <c r="O16383"/>
      <c r="P16383" s="29"/>
      <c r="R16383"/>
    </row>
    <row r="16384" spans="15:18" x14ac:dyDescent="0.25">
      <c r="O16384"/>
      <c r="P16384" s="29"/>
      <c r="R16384"/>
    </row>
    <row r="16385" spans="15:18" x14ac:dyDescent="0.25">
      <c r="O16385"/>
      <c r="P16385" s="29"/>
      <c r="R16385"/>
    </row>
    <row r="16386" spans="15:18" x14ac:dyDescent="0.25">
      <c r="O16386"/>
      <c r="P16386" s="29"/>
      <c r="R16386"/>
    </row>
    <row r="16387" spans="15:18" x14ac:dyDescent="0.25">
      <c r="O16387"/>
      <c r="P16387" s="29"/>
      <c r="R16387"/>
    </row>
    <row r="16388" spans="15:18" x14ac:dyDescent="0.25">
      <c r="O16388"/>
      <c r="P16388" s="29"/>
      <c r="R16388"/>
    </row>
    <row r="16389" spans="15:18" x14ac:dyDescent="0.25">
      <c r="O16389"/>
      <c r="P16389" s="29"/>
      <c r="R16389"/>
    </row>
    <row r="16390" spans="15:18" x14ac:dyDescent="0.25">
      <c r="O16390"/>
      <c r="P16390" s="29"/>
      <c r="R16390"/>
    </row>
    <row r="16391" spans="15:18" x14ac:dyDescent="0.25">
      <c r="O16391"/>
      <c r="P16391" s="29"/>
      <c r="R16391"/>
    </row>
    <row r="16392" spans="15:18" x14ac:dyDescent="0.25">
      <c r="O16392"/>
      <c r="P16392" s="29"/>
      <c r="R16392"/>
    </row>
    <row r="16393" spans="15:18" x14ac:dyDescent="0.25">
      <c r="O16393"/>
      <c r="P16393" s="29"/>
      <c r="R16393"/>
    </row>
    <row r="16394" spans="15:18" x14ac:dyDescent="0.25">
      <c r="O16394"/>
      <c r="P16394" s="29"/>
      <c r="R16394"/>
    </row>
    <row r="16395" spans="15:18" x14ac:dyDescent="0.25">
      <c r="O16395"/>
      <c r="P16395" s="29"/>
      <c r="R16395"/>
    </row>
    <row r="16396" spans="15:18" x14ac:dyDescent="0.25">
      <c r="O16396"/>
      <c r="P16396" s="29"/>
      <c r="R16396"/>
    </row>
    <row r="16397" spans="15:18" x14ac:dyDescent="0.25">
      <c r="O16397"/>
      <c r="P16397" s="29"/>
      <c r="R16397"/>
    </row>
    <row r="16398" spans="15:18" x14ac:dyDescent="0.25">
      <c r="O16398"/>
      <c r="P16398" s="29"/>
      <c r="R16398"/>
    </row>
    <row r="16399" spans="15:18" x14ac:dyDescent="0.25">
      <c r="O16399"/>
      <c r="P16399" s="29"/>
      <c r="R16399"/>
    </row>
    <row r="16400" spans="15:18" x14ac:dyDescent="0.25">
      <c r="O16400"/>
      <c r="P16400" s="29"/>
      <c r="R16400"/>
    </row>
    <row r="16401" spans="15:18" x14ac:dyDescent="0.25">
      <c r="O16401"/>
      <c r="P16401" s="29"/>
      <c r="R16401"/>
    </row>
    <row r="16402" spans="15:18" x14ac:dyDescent="0.25">
      <c r="O16402"/>
      <c r="P16402" s="29"/>
      <c r="R16402"/>
    </row>
    <row r="16403" spans="15:18" x14ac:dyDescent="0.25">
      <c r="O16403"/>
      <c r="P16403" s="29"/>
      <c r="R16403"/>
    </row>
    <row r="16404" spans="15:18" x14ac:dyDescent="0.25">
      <c r="O16404"/>
      <c r="P16404" s="29"/>
      <c r="R16404"/>
    </row>
    <row r="16405" spans="15:18" x14ac:dyDescent="0.25">
      <c r="O16405"/>
      <c r="P16405" s="29"/>
      <c r="R16405"/>
    </row>
    <row r="16406" spans="15:18" x14ac:dyDescent="0.25">
      <c r="O16406"/>
      <c r="P16406" s="29"/>
      <c r="R16406"/>
    </row>
    <row r="16407" spans="15:18" x14ac:dyDescent="0.25">
      <c r="O16407"/>
      <c r="P16407" s="29"/>
      <c r="R16407"/>
    </row>
    <row r="16408" spans="15:18" x14ac:dyDescent="0.25">
      <c r="O16408"/>
      <c r="P16408" s="29"/>
      <c r="R16408"/>
    </row>
    <row r="16409" spans="15:18" x14ac:dyDescent="0.25">
      <c r="O16409"/>
      <c r="P16409" s="29"/>
      <c r="R16409"/>
    </row>
    <row r="16410" spans="15:18" x14ac:dyDescent="0.25">
      <c r="O16410"/>
      <c r="P16410" s="29"/>
      <c r="R16410"/>
    </row>
    <row r="16411" spans="15:18" x14ac:dyDescent="0.25">
      <c r="O16411"/>
      <c r="P16411" s="29"/>
      <c r="R16411"/>
    </row>
    <row r="16412" spans="15:18" x14ac:dyDescent="0.25">
      <c r="O16412"/>
      <c r="P16412" s="29"/>
      <c r="R16412"/>
    </row>
    <row r="16413" spans="15:18" x14ac:dyDescent="0.25">
      <c r="O16413"/>
      <c r="P16413" s="29"/>
      <c r="R16413"/>
    </row>
    <row r="16414" spans="15:18" x14ac:dyDescent="0.25">
      <c r="O16414"/>
      <c r="P16414" s="29"/>
      <c r="R16414"/>
    </row>
    <row r="16415" spans="15:18" x14ac:dyDescent="0.25">
      <c r="O16415"/>
      <c r="P16415" s="29"/>
      <c r="R16415"/>
    </row>
    <row r="16416" spans="15:18" x14ac:dyDescent="0.25">
      <c r="O16416"/>
      <c r="P16416" s="29"/>
      <c r="R16416"/>
    </row>
    <row r="16417" spans="15:18" x14ac:dyDescent="0.25">
      <c r="O16417"/>
      <c r="P16417" s="29"/>
      <c r="R16417"/>
    </row>
    <row r="16418" spans="15:18" x14ac:dyDescent="0.25">
      <c r="O16418"/>
      <c r="P16418" s="29"/>
      <c r="R16418"/>
    </row>
    <row r="16419" spans="15:18" x14ac:dyDescent="0.25">
      <c r="O16419"/>
      <c r="P16419" s="29"/>
      <c r="R16419"/>
    </row>
    <row r="16420" spans="15:18" x14ac:dyDescent="0.25">
      <c r="O16420"/>
      <c r="P16420" s="29"/>
      <c r="R16420"/>
    </row>
    <row r="16421" spans="15:18" x14ac:dyDescent="0.25">
      <c r="O16421"/>
      <c r="P16421" s="29"/>
      <c r="R16421"/>
    </row>
    <row r="16422" spans="15:18" x14ac:dyDescent="0.25">
      <c r="O16422"/>
      <c r="P16422" s="29"/>
      <c r="R16422"/>
    </row>
    <row r="16423" spans="15:18" x14ac:dyDescent="0.25">
      <c r="O16423"/>
      <c r="P16423" s="29"/>
      <c r="R16423"/>
    </row>
    <row r="16424" spans="15:18" x14ac:dyDescent="0.25">
      <c r="O16424"/>
      <c r="P16424" s="29"/>
      <c r="R16424"/>
    </row>
    <row r="16425" spans="15:18" x14ac:dyDescent="0.25">
      <c r="O16425"/>
      <c r="P16425" s="29"/>
      <c r="R16425"/>
    </row>
    <row r="16426" spans="15:18" x14ac:dyDescent="0.25">
      <c r="O16426"/>
      <c r="P16426" s="29"/>
      <c r="R16426"/>
    </row>
    <row r="16427" spans="15:18" x14ac:dyDescent="0.25">
      <c r="O16427"/>
      <c r="P16427" s="29"/>
      <c r="R16427"/>
    </row>
    <row r="16428" spans="15:18" x14ac:dyDescent="0.25">
      <c r="O16428"/>
      <c r="P16428" s="29"/>
      <c r="R16428"/>
    </row>
    <row r="16429" spans="15:18" x14ac:dyDescent="0.25">
      <c r="O16429"/>
      <c r="P16429" s="29"/>
      <c r="R16429"/>
    </row>
    <row r="16430" spans="15:18" x14ac:dyDescent="0.25">
      <c r="O16430"/>
      <c r="P16430" s="29"/>
      <c r="R16430"/>
    </row>
    <row r="16431" spans="15:18" x14ac:dyDescent="0.25">
      <c r="O16431"/>
      <c r="P16431" s="29"/>
      <c r="R16431"/>
    </row>
    <row r="16432" spans="15:18" x14ac:dyDescent="0.25">
      <c r="O16432"/>
      <c r="P16432" s="29"/>
      <c r="R16432"/>
    </row>
    <row r="16433" spans="15:18" x14ac:dyDescent="0.25">
      <c r="O16433"/>
      <c r="P16433" s="29"/>
      <c r="R16433"/>
    </row>
    <row r="16434" spans="15:18" x14ac:dyDescent="0.25">
      <c r="O16434"/>
      <c r="P16434" s="29"/>
      <c r="R16434"/>
    </row>
    <row r="16435" spans="15:18" x14ac:dyDescent="0.25">
      <c r="O16435"/>
      <c r="P16435" s="29"/>
      <c r="R16435"/>
    </row>
    <row r="16436" spans="15:18" x14ac:dyDescent="0.25">
      <c r="O16436"/>
      <c r="P16436" s="29"/>
      <c r="R16436"/>
    </row>
    <row r="16437" spans="15:18" x14ac:dyDescent="0.25">
      <c r="O16437"/>
      <c r="P16437" s="29"/>
      <c r="R16437"/>
    </row>
    <row r="16438" spans="15:18" x14ac:dyDescent="0.25">
      <c r="O16438"/>
      <c r="P16438" s="29"/>
      <c r="R16438"/>
    </row>
    <row r="16439" spans="15:18" x14ac:dyDescent="0.25">
      <c r="O16439"/>
      <c r="P16439" s="29"/>
      <c r="R16439"/>
    </row>
    <row r="16440" spans="15:18" x14ac:dyDescent="0.25">
      <c r="O16440"/>
      <c r="P16440" s="29"/>
      <c r="R16440"/>
    </row>
    <row r="16441" spans="15:18" x14ac:dyDescent="0.25">
      <c r="O16441"/>
      <c r="P16441" s="29"/>
      <c r="R16441"/>
    </row>
    <row r="16442" spans="15:18" x14ac:dyDescent="0.25">
      <c r="O16442"/>
      <c r="P16442" s="29"/>
      <c r="R16442"/>
    </row>
    <row r="16443" spans="15:18" x14ac:dyDescent="0.25">
      <c r="O16443"/>
      <c r="P16443" s="29"/>
      <c r="R16443"/>
    </row>
    <row r="16444" spans="15:18" x14ac:dyDescent="0.25">
      <c r="O16444"/>
      <c r="P16444" s="29"/>
      <c r="R16444"/>
    </row>
    <row r="16445" spans="15:18" x14ac:dyDescent="0.25">
      <c r="O16445"/>
      <c r="P16445" s="29"/>
      <c r="R16445"/>
    </row>
    <row r="16446" spans="15:18" x14ac:dyDescent="0.25">
      <c r="O16446"/>
      <c r="P16446" s="29"/>
      <c r="R16446"/>
    </row>
    <row r="16447" spans="15:18" x14ac:dyDescent="0.25">
      <c r="O16447"/>
      <c r="P16447" s="29"/>
      <c r="R16447"/>
    </row>
    <row r="16448" spans="15:18" x14ac:dyDescent="0.25">
      <c r="O16448"/>
      <c r="P16448" s="29"/>
      <c r="R16448"/>
    </row>
    <row r="16449" spans="15:18" x14ac:dyDescent="0.25">
      <c r="O16449"/>
      <c r="P16449" s="29"/>
      <c r="R16449"/>
    </row>
    <row r="16450" spans="15:18" x14ac:dyDescent="0.25">
      <c r="O16450"/>
      <c r="P16450" s="29"/>
      <c r="R16450"/>
    </row>
    <row r="16451" spans="15:18" x14ac:dyDescent="0.25">
      <c r="O16451"/>
      <c r="P16451" s="29"/>
      <c r="R16451"/>
    </row>
    <row r="16452" spans="15:18" x14ac:dyDescent="0.25">
      <c r="O16452"/>
      <c r="P16452" s="29"/>
      <c r="R16452"/>
    </row>
    <row r="16453" spans="15:18" x14ac:dyDescent="0.25">
      <c r="O16453"/>
      <c r="P16453" s="29"/>
      <c r="R16453"/>
    </row>
    <row r="16454" spans="15:18" x14ac:dyDescent="0.25">
      <c r="O16454"/>
      <c r="P16454" s="29"/>
      <c r="R16454"/>
    </row>
    <row r="16455" spans="15:18" x14ac:dyDescent="0.25">
      <c r="O16455"/>
      <c r="P16455" s="29"/>
      <c r="R16455"/>
    </row>
    <row r="16456" spans="15:18" x14ac:dyDescent="0.25">
      <c r="O16456"/>
      <c r="P16456" s="29"/>
      <c r="R16456"/>
    </row>
    <row r="16457" spans="15:18" x14ac:dyDescent="0.25">
      <c r="O16457"/>
      <c r="P16457" s="29"/>
      <c r="R16457"/>
    </row>
    <row r="16458" spans="15:18" x14ac:dyDescent="0.25">
      <c r="O16458"/>
      <c r="P16458" s="29"/>
      <c r="R16458"/>
    </row>
    <row r="16459" spans="15:18" x14ac:dyDescent="0.25">
      <c r="O16459"/>
      <c r="P16459" s="29"/>
      <c r="R16459"/>
    </row>
    <row r="16460" spans="15:18" x14ac:dyDescent="0.25">
      <c r="O16460"/>
      <c r="P16460" s="29"/>
      <c r="R16460"/>
    </row>
    <row r="16461" spans="15:18" x14ac:dyDescent="0.25">
      <c r="O16461"/>
      <c r="P16461" s="29"/>
      <c r="R16461"/>
    </row>
    <row r="16462" spans="15:18" x14ac:dyDescent="0.25">
      <c r="O16462"/>
      <c r="P16462" s="29"/>
      <c r="R16462"/>
    </row>
    <row r="16463" spans="15:18" x14ac:dyDescent="0.25">
      <c r="O16463"/>
      <c r="P16463" s="29"/>
      <c r="R16463"/>
    </row>
    <row r="16464" spans="15:18" x14ac:dyDescent="0.25">
      <c r="O16464"/>
      <c r="P16464" s="29"/>
      <c r="R16464"/>
    </row>
    <row r="16465" spans="15:18" x14ac:dyDescent="0.25">
      <c r="O16465"/>
      <c r="P16465" s="29"/>
      <c r="R16465"/>
    </row>
    <row r="16466" spans="15:18" x14ac:dyDescent="0.25">
      <c r="O16466"/>
      <c r="P16466" s="29"/>
      <c r="R16466"/>
    </row>
    <row r="16467" spans="15:18" x14ac:dyDescent="0.25">
      <c r="O16467"/>
      <c r="P16467" s="29"/>
      <c r="R16467"/>
    </row>
    <row r="16468" spans="15:18" x14ac:dyDescent="0.25">
      <c r="O16468"/>
      <c r="P16468" s="29"/>
      <c r="R16468"/>
    </row>
    <row r="16469" spans="15:18" x14ac:dyDescent="0.25">
      <c r="O16469"/>
      <c r="P16469" s="29"/>
      <c r="R16469"/>
    </row>
    <row r="16470" spans="15:18" x14ac:dyDescent="0.25">
      <c r="O16470"/>
      <c r="P16470" s="29"/>
      <c r="R16470"/>
    </row>
    <row r="16471" spans="15:18" x14ac:dyDescent="0.25">
      <c r="O16471"/>
      <c r="P16471" s="29"/>
      <c r="R16471"/>
    </row>
    <row r="16472" spans="15:18" x14ac:dyDescent="0.25">
      <c r="O16472"/>
      <c r="P16472" s="29"/>
      <c r="R16472"/>
    </row>
    <row r="16473" spans="15:18" x14ac:dyDescent="0.25">
      <c r="O16473"/>
      <c r="P16473" s="29"/>
      <c r="R16473"/>
    </row>
    <row r="16474" spans="15:18" x14ac:dyDescent="0.25">
      <c r="O16474"/>
      <c r="P16474" s="29"/>
      <c r="R16474"/>
    </row>
    <row r="16475" spans="15:18" x14ac:dyDescent="0.25">
      <c r="O16475"/>
      <c r="P16475" s="29"/>
      <c r="R16475"/>
    </row>
    <row r="16476" spans="15:18" x14ac:dyDescent="0.25">
      <c r="O16476"/>
      <c r="P16476" s="29"/>
      <c r="R16476"/>
    </row>
    <row r="16477" spans="15:18" x14ac:dyDescent="0.25">
      <c r="O16477"/>
      <c r="P16477" s="29"/>
      <c r="R16477"/>
    </row>
    <row r="16478" spans="15:18" x14ac:dyDescent="0.25">
      <c r="O16478"/>
      <c r="P16478" s="29"/>
      <c r="R16478"/>
    </row>
    <row r="16479" spans="15:18" x14ac:dyDescent="0.25">
      <c r="O16479"/>
      <c r="P16479" s="29"/>
      <c r="R16479"/>
    </row>
    <row r="16480" spans="15:18" x14ac:dyDescent="0.25">
      <c r="O16480"/>
      <c r="P16480" s="29"/>
      <c r="R16480"/>
    </row>
    <row r="16481" spans="15:18" x14ac:dyDescent="0.25">
      <c r="O16481"/>
      <c r="P16481" s="29"/>
      <c r="R16481"/>
    </row>
    <row r="16482" spans="15:18" x14ac:dyDescent="0.25">
      <c r="O16482"/>
      <c r="P16482" s="29"/>
      <c r="R16482"/>
    </row>
    <row r="16483" spans="15:18" x14ac:dyDescent="0.25">
      <c r="O16483"/>
      <c r="P16483" s="29"/>
      <c r="R16483"/>
    </row>
    <row r="16484" spans="15:18" x14ac:dyDescent="0.25">
      <c r="O16484"/>
      <c r="P16484" s="29"/>
      <c r="R16484"/>
    </row>
    <row r="16485" spans="15:18" x14ac:dyDescent="0.25">
      <c r="O16485"/>
      <c r="P16485" s="29"/>
      <c r="R16485"/>
    </row>
    <row r="16486" spans="15:18" x14ac:dyDescent="0.25">
      <c r="O16486"/>
      <c r="P16486" s="29"/>
      <c r="R16486"/>
    </row>
    <row r="16487" spans="15:18" x14ac:dyDescent="0.25">
      <c r="O16487"/>
      <c r="P16487" s="29"/>
      <c r="R16487"/>
    </row>
    <row r="16488" spans="15:18" x14ac:dyDescent="0.25">
      <c r="O16488"/>
      <c r="P16488" s="29"/>
      <c r="R16488"/>
    </row>
    <row r="16489" spans="15:18" x14ac:dyDescent="0.25">
      <c r="O16489"/>
      <c r="P16489" s="29"/>
      <c r="R16489"/>
    </row>
    <row r="16490" spans="15:18" x14ac:dyDescent="0.25">
      <c r="O16490"/>
      <c r="P16490" s="29"/>
      <c r="R16490"/>
    </row>
    <row r="16491" spans="15:18" x14ac:dyDescent="0.25">
      <c r="O16491"/>
      <c r="P16491" s="29"/>
      <c r="R16491"/>
    </row>
    <row r="16492" spans="15:18" x14ac:dyDescent="0.25">
      <c r="O16492"/>
      <c r="P16492" s="29"/>
      <c r="R16492"/>
    </row>
    <row r="16493" spans="15:18" x14ac:dyDescent="0.25">
      <c r="O16493"/>
      <c r="P16493" s="29"/>
      <c r="R16493"/>
    </row>
    <row r="16494" spans="15:18" x14ac:dyDescent="0.25">
      <c r="O16494"/>
      <c r="P16494" s="29"/>
      <c r="R16494"/>
    </row>
    <row r="16495" spans="15:18" x14ac:dyDescent="0.25">
      <c r="O16495"/>
      <c r="P16495" s="29"/>
      <c r="R16495"/>
    </row>
    <row r="16496" spans="15:18" x14ac:dyDescent="0.25">
      <c r="O16496"/>
      <c r="P16496" s="29"/>
      <c r="R16496"/>
    </row>
    <row r="16497" spans="15:18" x14ac:dyDescent="0.25">
      <c r="O16497"/>
      <c r="P16497" s="29"/>
      <c r="R16497"/>
    </row>
    <row r="16498" spans="15:18" x14ac:dyDescent="0.25">
      <c r="O16498"/>
      <c r="P16498" s="29"/>
      <c r="R16498"/>
    </row>
    <row r="16499" spans="15:18" x14ac:dyDescent="0.25">
      <c r="O16499"/>
      <c r="P16499" s="29"/>
      <c r="R16499"/>
    </row>
    <row r="16500" spans="15:18" x14ac:dyDescent="0.25">
      <c r="O16500"/>
      <c r="P16500" s="29"/>
      <c r="R16500"/>
    </row>
    <row r="16501" spans="15:18" x14ac:dyDescent="0.25">
      <c r="O16501"/>
      <c r="P16501" s="29"/>
      <c r="R16501"/>
    </row>
    <row r="16502" spans="15:18" x14ac:dyDescent="0.25">
      <c r="O16502"/>
      <c r="P16502" s="29"/>
      <c r="R16502"/>
    </row>
    <row r="16503" spans="15:18" x14ac:dyDescent="0.25">
      <c r="O16503"/>
      <c r="P16503" s="29"/>
      <c r="R16503"/>
    </row>
    <row r="16504" spans="15:18" x14ac:dyDescent="0.25">
      <c r="O16504"/>
      <c r="P16504" s="29"/>
      <c r="R16504"/>
    </row>
    <row r="16505" spans="15:18" x14ac:dyDescent="0.25">
      <c r="O16505"/>
      <c r="P16505" s="29"/>
      <c r="R16505"/>
    </row>
    <row r="16506" spans="15:18" x14ac:dyDescent="0.25">
      <c r="O16506"/>
      <c r="P16506" s="29"/>
      <c r="R16506"/>
    </row>
    <row r="16507" spans="15:18" x14ac:dyDescent="0.25">
      <c r="O16507"/>
      <c r="P16507" s="29"/>
      <c r="R16507"/>
    </row>
    <row r="16508" spans="15:18" x14ac:dyDescent="0.25">
      <c r="O16508"/>
      <c r="P16508" s="29"/>
      <c r="R16508"/>
    </row>
    <row r="16509" spans="15:18" x14ac:dyDescent="0.25">
      <c r="O16509"/>
      <c r="P16509" s="29"/>
      <c r="R16509"/>
    </row>
    <row r="16510" spans="15:18" x14ac:dyDescent="0.25">
      <c r="O16510"/>
      <c r="P16510" s="29"/>
      <c r="R16510"/>
    </row>
    <row r="16511" spans="15:18" x14ac:dyDescent="0.25">
      <c r="O16511"/>
      <c r="P16511" s="29"/>
      <c r="R16511"/>
    </row>
    <row r="16512" spans="15:18" x14ac:dyDescent="0.25">
      <c r="O16512"/>
      <c r="P16512" s="29"/>
      <c r="R16512"/>
    </row>
    <row r="16513" spans="15:18" x14ac:dyDescent="0.25">
      <c r="O16513"/>
      <c r="P16513" s="29"/>
      <c r="R16513"/>
    </row>
    <row r="16514" spans="15:18" x14ac:dyDescent="0.25">
      <c r="O16514"/>
      <c r="P16514" s="29"/>
      <c r="R16514"/>
    </row>
    <row r="16515" spans="15:18" x14ac:dyDescent="0.25">
      <c r="O16515"/>
      <c r="P16515" s="29"/>
      <c r="R16515"/>
    </row>
    <row r="16516" spans="15:18" x14ac:dyDescent="0.25">
      <c r="O16516"/>
      <c r="P16516" s="29"/>
      <c r="R16516"/>
    </row>
    <row r="16517" spans="15:18" x14ac:dyDescent="0.25">
      <c r="O16517"/>
      <c r="P16517" s="29"/>
      <c r="R16517"/>
    </row>
    <row r="16518" spans="15:18" x14ac:dyDescent="0.25">
      <c r="O16518"/>
      <c r="P16518" s="29"/>
      <c r="R16518"/>
    </row>
    <row r="16519" spans="15:18" x14ac:dyDescent="0.25">
      <c r="O16519"/>
      <c r="P16519" s="29"/>
      <c r="R16519"/>
    </row>
    <row r="16520" spans="15:18" x14ac:dyDescent="0.25">
      <c r="O16520"/>
      <c r="P16520" s="29"/>
      <c r="R16520"/>
    </row>
    <row r="16521" spans="15:18" x14ac:dyDescent="0.25">
      <c r="O16521"/>
      <c r="P16521" s="29"/>
      <c r="R16521"/>
    </row>
    <row r="16522" spans="15:18" x14ac:dyDescent="0.25">
      <c r="O16522"/>
      <c r="P16522" s="29"/>
      <c r="R16522"/>
    </row>
    <row r="16523" spans="15:18" x14ac:dyDescent="0.25">
      <c r="O16523"/>
      <c r="P16523" s="29"/>
      <c r="R16523"/>
    </row>
    <row r="16524" spans="15:18" x14ac:dyDescent="0.25">
      <c r="O16524"/>
      <c r="P16524" s="29"/>
      <c r="R16524"/>
    </row>
    <row r="16525" spans="15:18" x14ac:dyDescent="0.25">
      <c r="O16525"/>
      <c r="P16525" s="29"/>
      <c r="R16525"/>
    </row>
    <row r="16526" spans="15:18" x14ac:dyDescent="0.25">
      <c r="O16526"/>
      <c r="P16526" s="29"/>
      <c r="R16526"/>
    </row>
    <row r="16527" spans="15:18" x14ac:dyDescent="0.25">
      <c r="O16527"/>
      <c r="P16527" s="29"/>
      <c r="R16527"/>
    </row>
    <row r="16528" spans="15:18" x14ac:dyDescent="0.25">
      <c r="O16528"/>
      <c r="P16528" s="29"/>
      <c r="R16528"/>
    </row>
    <row r="16529" spans="15:18" x14ac:dyDescent="0.25">
      <c r="O16529"/>
      <c r="P16529" s="29"/>
      <c r="R16529"/>
    </row>
    <row r="16530" spans="15:18" x14ac:dyDescent="0.25">
      <c r="O16530"/>
      <c r="P16530" s="29"/>
      <c r="R16530"/>
    </row>
    <row r="16531" spans="15:18" x14ac:dyDescent="0.25">
      <c r="O16531"/>
      <c r="P16531" s="29"/>
      <c r="R16531"/>
    </row>
    <row r="16532" spans="15:18" x14ac:dyDescent="0.25">
      <c r="O16532"/>
      <c r="P16532" s="29"/>
      <c r="R16532"/>
    </row>
    <row r="16533" spans="15:18" x14ac:dyDescent="0.25">
      <c r="O16533"/>
      <c r="P16533" s="29"/>
      <c r="R16533"/>
    </row>
    <row r="16534" spans="15:18" x14ac:dyDescent="0.25">
      <c r="O16534"/>
      <c r="P16534" s="29"/>
      <c r="R16534"/>
    </row>
    <row r="16535" spans="15:18" x14ac:dyDescent="0.25">
      <c r="O16535"/>
      <c r="P16535" s="29"/>
      <c r="R16535"/>
    </row>
    <row r="16536" spans="15:18" x14ac:dyDescent="0.25">
      <c r="O16536"/>
      <c r="P16536" s="29"/>
      <c r="R16536"/>
    </row>
    <row r="16537" spans="15:18" x14ac:dyDescent="0.25">
      <c r="O16537"/>
      <c r="P16537" s="29"/>
      <c r="R16537"/>
    </row>
    <row r="16538" spans="15:18" x14ac:dyDescent="0.25">
      <c r="O16538"/>
      <c r="P16538" s="29"/>
      <c r="R16538"/>
    </row>
    <row r="16539" spans="15:18" x14ac:dyDescent="0.25">
      <c r="O16539"/>
      <c r="P16539" s="29"/>
      <c r="R16539"/>
    </row>
    <row r="16540" spans="15:18" x14ac:dyDescent="0.25">
      <c r="O16540"/>
      <c r="P16540" s="29"/>
      <c r="R16540"/>
    </row>
    <row r="16541" spans="15:18" x14ac:dyDescent="0.25">
      <c r="O16541"/>
      <c r="P16541" s="29"/>
      <c r="R16541"/>
    </row>
    <row r="16542" spans="15:18" x14ac:dyDescent="0.25">
      <c r="O16542"/>
      <c r="P16542" s="29"/>
      <c r="R16542"/>
    </row>
    <row r="16543" spans="15:18" x14ac:dyDescent="0.25">
      <c r="O16543"/>
      <c r="P16543" s="29"/>
      <c r="R16543"/>
    </row>
    <row r="16544" spans="15:18" x14ac:dyDescent="0.25">
      <c r="O16544"/>
      <c r="P16544" s="29"/>
      <c r="R16544"/>
    </row>
    <row r="16545" spans="15:18" x14ac:dyDescent="0.25">
      <c r="O16545"/>
      <c r="P16545" s="29"/>
      <c r="R16545"/>
    </row>
    <row r="16546" spans="15:18" x14ac:dyDescent="0.25">
      <c r="O16546"/>
      <c r="P16546" s="29"/>
      <c r="R16546"/>
    </row>
    <row r="16547" spans="15:18" x14ac:dyDescent="0.25">
      <c r="O16547"/>
      <c r="P16547" s="29"/>
      <c r="R16547"/>
    </row>
    <row r="16548" spans="15:18" x14ac:dyDescent="0.25">
      <c r="O16548"/>
      <c r="P16548" s="29"/>
      <c r="R16548"/>
    </row>
    <row r="16549" spans="15:18" x14ac:dyDescent="0.25">
      <c r="O16549"/>
      <c r="P16549" s="29"/>
      <c r="R16549"/>
    </row>
    <row r="16550" spans="15:18" x14ac:dyDescent="0.25">
      <c r="O16550"/>
      <c r="P16550" s="29"/>
      <c r="R16550"/>
    </row>
    <row r="16551" spans="15:18" x14ac:dyDescent="0.25">
      <c r="O16551"/>
      <c r="P16551" s="29"/>
      <c r="R16551"/>
    </row>
    <row r="16552" spans="15:18" x14ac:dyDescent="0.25">
      <c r="O16552"/>
      <c r="P16552" s="29"/>
      <c r="R16552"/>
    </row>
    <row r="16553" spans="15:18" x14ac:dyDescent="0.25">
      <c r="O16553"/>
      <c r="P16553" s="29"/>
      <c r="R16553"/>
    </row>
    <row r="16554" spans="15:18" x14ac:dyDescent="0.25">
      <c r="O16554"/>
      <c r="P16554" s="29"/>
      <c r="R16554"/>
    </row>
    <row r="16555" spans="15:18" x14ac:dyDescent="0.25">
      <c r="O16555"/>
      <c r="P16555" s="29"/>
      <c r="R16555"/>
    </row>
    <row r="16556" spans="15:18" x14ac:dyDescent="0.25">
      <c r="O16556"/>
      <c r="P16556" s="29"/>
      <c r="R16556"/>
    </row>
    <row r="16557" spans="15:18" x14ac:dyDescent="0.25">
      <c r="O16557"/>
      <c r="P16557" s="29"/>
      <c r="R16557"/>
    </row>
    <row r="16558" spans="15:18" x14ac:dyDescent="0.25">
      <c r="O16558"/>
      <c r="P16558" s="29"/>
      <c r="R16558"/>
    </row>
    <row r="16559" spans="15:18" x14ac:dyDescent="0.25">
      <c r="O16559"/>
      <c r="P16559" s="29"/>
      <c r="R16559"/>
    </row>
    <row r="16560" spans="15:18" x14ac:dyDescent="0.25">
      <c r="O16560"/>
      <c r="P16560" s="29"/>
      <c r="R16560"/>
    </row>
    <row r="16561" spans="15:18" x14ac:dyDescent="0.25">
      <c r="O16561"/>
      <c r="P16561" s="29"/>
      <c r="R16561"/>
    </row>
    <row r="16562" spans="15:18" x14ac:dyDescent="0.25">
      <c r="O16562"/>
      <c r="P16562" s="29"/>
      <c r="R16562"/>
    </row>
    <row r="16563" spans="15:18" x14ac:dyDescent="0.25">
      <c r="O16563"/>
      <c r="P16563" s="29"/>
      <c r="R16563"/>
    </row>
    <row r="16564" spans="15:18" x14ac:dyDescent="0.25">
      <c r="O16564"/>
      <c r="P16564" s="29"/>
      <c r="R16564"/>
    </row>
    <row r="16565" spans="15:18" x14ac:dyDescent="0.25">
      <c r="O16565"/>
      <c r="P16565" s="29"/>
      <c r="R16565"/>
    </row>
    <row r="16566" spans="15:18" x14ac:dyDescent="0.25">
      <c r="O16566"/>
      <c r="P16566" s="29"/>
      <c r="R16566"/>
    </row>
    <row r="16567" spans="15:18" x14ac:dyDescent="0.25">
      <c r="O16567"/>
      <c r="P16567" s="29"/>
      <c r="R16567"/>
    </row>
    <row r="16568" spans="15:18" x14ac:dyDescent="0.25">
      <c r="O16568"/>
      <c r="P16568" s="29"/>
      <c r="R16568"/>
    </row>
    <row r="16569" spans="15:18" x14ac:dyDescent="0.25">
      <c r="O16569"/>
      <c r="P16569" s="29"/>
      <c r="R16569"/>
    </row>
    <row r="16570" spans="15:18" x14ac:dyDescent="0.25">
      <c r="O16570"/>
      <c r="P16570" s="29"/>
      <c r="R16570"/>
    </row>
    <row r="16571" spans="15:18" x14ac:dyDescent="0.25">
      <c r="O16571"/>
      <c r="P16571" s="29"/>
      <c r="R16571"/>
    </row>
    <row r="16572" spans="15:18" x14ac:dyDescent="0.25">
      <c r="O16572"/>
      <c r="P16572" s="29"/>
      <c r="R16572"/>
    </row>
    <row r="16573" spans="15:18" x14ac:dyDescent="0.25">
      <c r="O16573"/>
      <c r="P16573" s="29"/>
      <c r="R16573"/>
    </row>
    <row r="16574" spans="15:18" x14ac:dyDescent="0.25">
      <c r="O16574"/>
      <c r="P16574" s="29"/>
      <c r="R16574"/>
    </row>
    <row r="16575" spans="15:18" x14ac:dyDescent="0.25">
      <c r="O16575"/>
      <c r="P16575" s="29"/>
      <c r="R16575"/>
    </row>
    <row r="16576" spans="15:18" x14ac:dyDescent="0.25">
      <c r="O16576"/>
      <c r="P16576" s="29"/>
      <c r="R16576"/>
    </row>
    <row r="16577" spans="15:18" x14ac:dyDescent="0.25">
      <c r="O16577"/>
      <c r="P16577" s="29"/>
      <c r="R16577"/>
    </row>
    <row r="16578" spans="15:18" x14ac:dyDescent="0.25">
      <c r="O16578"/>
      <c r="P16578" s="29"/>
      <c r="R16578"/>
    </row>
    <row r="16579" spans="15:18" x14ac:dyDescent="0.25">
      <c r="O16579"/>
      <c r="P16579" s="29"/>
      <c r="R16579"/>
    </row>
    <row r="16580" spans="15:18" x14ac:dyDescent="0.25">
      <c r="O16580"/>
      <c r="P16580" s="29"/>
      <c r="R16580"/>
    </row>
    <row r="16581" spans="15:18" x14ac:dyDescent="0.25">
      <c r="O16581"/>
      <c r="P16581" s="29"/>
      <c r="R16581"/>
    </row>
    <row r="16582" spans="15:18" x14ac:dyDescent="0.25">
      <c r="O16582"/>
      <c r="P16582" s="29"/>
      <c r="R16582"/>
    </row>
    <row r="16583" spans="15:18" x14ac:dyDescent="0.25">
      <c r="O16583"/>
      <c r="P16583" s="29"/>
      <c r="R16583"/>
    </row>
    <row r="16584" spans="15:18" x14ac:dyDescent="0.25">
      <c r="O16584"/>
      <c r="P16584" s="29"/>
      <c r="R16584"/>
    </row>
    <row r="16585" spans="15:18" x14ac:dyDescent="0.25">
      <c r="O16585"/>
      <c r="P16585" s="29"/>
      <c r="R16585"/>
    </row>
    <row r="16586" spans="15:18" x14ac:dyDescent="0.25">
      <c r="O16586"/>
      <c r="P16586" s="29"/>
      <c r="R16586"/>
    </row>
    <row r="16587" spans="15:18" x14ac:dyDescent="0.25">
      <c r="O16587"/>
      <c r="P16587" s="29"/>
      <c r="R16587"/>
    </row>
    <row r="16588" spans="15:18" x14ac:dyDescent="0.25">
      <c r="O16588"/>
      <c r="P16588" s="29"/>
      <c r="R16588"/>
    </row>
    <row r="16589" spans="15:18" x14ac:dyDescent="0.25">
      <c r="O16589"/>
      <c r="P16589" s="29"/>
      <c r="R16589"/>
    </row>
    <row r="16590" spans="15:18" x14ac:dyDescent="0.25">
      <c r="O16590"/>
      <c r="P16590" s="29"/>
      <c r="R16590"/>
    </row>
    <row r="16591" spans="15:18" x14ac:dyDescent="0.25">
      <c r="O16591"/>
      <c r="P16591" s="29"/>
      <c r="R16591"/>
    </row>
    <row r="16592" spans="15:18" x14ac:dyDescent="0.25">
      <c r="O16592"/>
      <c r="P16592" s="29"/>
      <c r="R16592"/>
    </row>
    <row r="16593" spans="15:18" x14ac:dyDescent="0.25">
      <c r="O16593"/>
      <c r="P16593" s="29"/>
      <c r="R16593"/>
    </row>
    <row r="16594" spans="15:18" x14ac:dyDescent="0.25">
      <c r="O16594"/>
      <c r="P16594" s="29"/>
      <c r="R16594"/>
    </row>
    <row r="16595" spans="15:18" x14ac:dyDescent="0.25">
      <c r="O16595"/>
      <c r="P16595" s="29"/>
      <c r="R16595"/>
    </row>
    <row r="16596" spans="15:18" x14ac:dyDescent="0.25">
      <c r="O16596"/>
      <c r="P16596" s="29"/>
      <c r="R16596"/>
    </row>
    <row r="16597" spans="15:18" x14ac:dyDescent="0.25">
      <c r="O16597"/>
      <c r="P16597" s="29"/>
      <c r="R16597"/>
    </row>
    <row r="16598" spans="15:18" x14ac:dyDescent="0.25">
      <c r="O16598"/>
      <c r="P16598" s="29"/>
      <c r="R16598"/>
    </row>
    <row r="16599" spans="15:18" x14ac:dyDescent="0.25">
      <c r="O16599"/>
      <c r="P16599" s="29"/>
      <c r="R16599"/>
    </row>
    <row r="16600" spans="15:18" x14ac:dyDescent="0.25">
      <c r="O16600"/>
      <c r="P16600" s="29"/>
      <c r="R16600"/>
    </row>
    <row r="16601" spans="15:18" x14ac:dyDescent="0.25">
      <c r="O16601"/>
      <c r="P16601" s="29"/>
      <c r="R16601"/>
    </row>
    <row r="16602" spans="15:18" x14ac:dyDescent="0.25">
      <c r="O16602"/>
      <c r="P16602" s="29"/>
      <c r="R16602"/>
    </row>
    <row r="16603" spans="15:18" x14ac:dyDescent="0.25">
      <c r="O16603"/>
      <c r="P16603" s="29"/>
      <c r="R16603"/>
    </row>
    <row r="16604" spans="15:18" x14ac:dyDescent="0.25">
      <c r="O16604"/>
      <c r="P16604" s="29"/>
      <c r="R16604"/>
    </row>
    <row r="16605" spans="15:18" x14ac:dyDescent="0.25">
      <c r="O16605"/>
      <c r="P16605" s="29"/>
      <c r="R16605"/>
    </row>
    <row r="16606" spans="15:18" x14ac:dyDescent="0.25">
      <c r="O16606"/>
      <c r="P16606" s="29"/>
      <c r="R16606"/>
    </row>
    <row r="16607" spans="15:18" x14ac:dyDescent="0.25">
      <c r="O16607"/>
      <c r="P16607" s="29"/>
      <c r="R16607"/>
    </row>
    <row r="16608" spans="15:18" x14ac:dyDescent="0.25">
      <c r="O16608"/>
      <c r="P16608" s="29"/>
      <c r="R16608"/>
    </row>
    <row r="16609" spans="15:18" x14ac:dyDescent="0.25">
      <c r="O16609"/>
      <c r="P16609" s="29"/>
      <c r="R16609"/>
    </row>
    <row r="16610" spans="15:18" x14ac:dyDescent="0.25">
      <c r="O16610"/>
      <c r="P16610" s="29"/>
      <c r="R16610"/>
    </row>
    <row r="16611" spans="15:18" x14ac:dyDescent="0.25">
      <c r="O16611"/>
      <c r="P16611" s="29"/>
      <c r="R16611"/>
    </row>
    <row r="16612" spans="15:18" x14ac:dyDescent="0.25">
      <c r="O16612"/>
      <c r="P16612" s="29"/>
      <c r="R16612"/>
    </row>
    <row r="16613" spans="15:18" x14ac:dyDescent="0.25">
      <c r="O16613"/>
      <c r="P16613" s="29"/>
      <c r="R16613"/>
    </row>
    <row r="16614" spans="15:18" x14ac:dyDescent="0.25">
      <c r="O16614"/>
      <c r="P16614" s="29"/>
      <c r="R16614"/>
    </row>
    <row r="16615" spans="15:18" x14ac:dyDescent="0.25">
      <c r="O16615"/>
      <c r="P16615" s="29"/>
      <c r="R16615"/>
    </row>
    <row r="16616" spans="15:18" x14ac:dyDescent="0.25">
      <c r="O16616"/>
      <c r="P16616" s="29"/>
      <c r="R16616"/>
    </row>
    <row r="16617" spans="15:18" x14ac:dyDescent="0.25">
      <c r="O16617"/>
      <c r="P16617" s="29"/>
      <c r="R16617"/>
    </row>
    <row r="16618" spans="15:18" x14ac:dyDescent="0.25">
      <c r="O16618"/>
      <c r="P16618" s="29"/>
      <c r="R16618"/>
    </row>
    <row r="16619" spans="15:18" x14ac:dyDescent="0.25">
      <c r="O16619"/>
      <c r="P16619" s="29"/>
      <c r="R16619"/>
    </row>
    <row r="16620" spans="15:18" x14ac:dyDescent="0.25">
      <c r="O16620"/>
      <c r="P16620" s="29"/>
      <c r="R16620"/>
    </row>
    <row r="16621" spans="15:18" x14ac:dyDescent="0.25">
      <c r="O16621"/>
      <c r="P16621" s="29"/>
      <c r="R16621"/>
    </row>
    <row r="16622" spans="15:18" x14ac:dyDescent="0.25">
      <c r="O16622"/>
      <c r="P16622" s="29"/>
      <c r="R16622"/>
    </row>
    <row r="16623" spans="15:18" x14ac:dyDescent="0.25">
      <c r="O16623"/>
      <c r="P16623" s="29"/>
      <c r="R16623"/>
    </row>
    <row r="16624" spans="15:18" x14ac:dyDescent="0.25">
      <c r="O16624"/>
      <c r="P16624" s="29"/>
      <c r="R16624"/>
    </row>
    <row r="16625" spans="15:18" x14ac:dyDescent="0.25">
      <c r="O16625"/>
      <c r="P16625" s="29"/>
      <c r="R16625"/>
    </row>
    <row r="16626" spans="15:18" x14ac:dyDescent="0.25">
      <c r="O16626"/>
      <c r="P16626" s="29"/>
      <c r="R16626"/>
    </row>
    <row r="16627" spans="15:18" x14ac:dyDescent="0.25">
      <c r="O16627"/>
      <c r="P16627" s="29"/>
      <c r="R16627"/>
    </row>
    <row r="16628" spans="15:18" x14ac:dyDescent="0.25">
      <c r="O16628"/>
      <c r="P16628" s="29"/>
      <c r="R16628"/>
    </row>
    <row r="16629" spans="15:18" x14ac:dyDescent="0.25">
      <c r="O16629"/>
      <c r="P16629" s="29"/>
      <c r="R16629"/>
    </row>
    <row r="16630" spans="15:18" x14ac:dyDescent="0.25">
      <c r="O16630"/>
      <c r="P16630" s="29"/>
      <c r="R16630"/>
    </row>
    <row r="16631" spans="15:18" x14ac:dyDescent="0.25">
      <c r="O16631"/>
      <c r="P16631" s="29"/>
      <c r="R16631"/>
    </row>
    <row r="16632" spans="15:18" x14ac:dyDescent="0.25">
      <c r="O16632"/>
      <c r="P16632" s="29"/>
      <c r="R16632"/>
    </row>
    <row r="16633" spans="15:18" x14ac:dyDescent="0.25">
      <c r="O16633"/>
      <c r="P16633" s="29"/>
      <c r="R16633"/>
    </row>
    <row r="16634" spans="15:18" x14ac:dyDescent="0.25">
      <c r="O16634"/>
      <c r="P16634" s="29"/>
      <c r="R16634"/>
    </row>
    <row r="16635" spans="15:18" x14ac:dyDescent="0.25">
      <c r="O16635"/>
      <c r="P16635" s="29"/>
      <c r="R16635"/>
    </row>
    <row r="16636" spans="15:18" x14ac:dyDescent="0.25">
      <c r="O16636"/>
      <c r="P16636" s="29"/>
      <c r="R16636"/>
    </row>
    <row r="16637" spans="15:18" x14ac:dyDescent="0.25">
      <c r="O16637"/>
      <c r="P16637" s="29"/>
      <c r="R16637"/>
    </row>
    <row r="16638" spans="15:18" x14ac:dyDescent="0.25">
      <c r="O16638"/>
      <c r="P16638" s="29"/>
      <c r="R16638"/>
    </row>
    <row r="16639" spans="15:18" x14ac:dyDescent="0.25">
      <c r="O16639"/>
      <c r="P16639" s="29"/>
      <c r="R16639"/>
    </row>
    <row r="16640" spans="15:18" x14ac:dyDescent="0.25">
      <c r="O16640"/>
      <c r="P16640" s="29"/>
      <c r="R16640"/>
    </row>
    <row r="16641" spans="15:18" x14ac:dyDescent="0.25">
      <c r="O16641"/>
      <c r="P16641" s="29"/>
      <c r="R16641"/>
    </row>
    <row r="16642" spans="15:18" x14ac:dyDescent="0.25">
      <c r="O16642"/>
      <c r="P16642" s="29"/>
      <c r="R16642"/>
    </row>
    <row r="16643" spans="15:18" x14ac:dyDescent="0.25">
      <c r="O16643"/>
      <c r="P16643" s="29"/>
      <c r="R16643"/>
    </row>
    <row r="16644" spans="15:18" x14ac:dyDescent="0.25">
      <c r="O16644"/>
      <c r="P16644" s="29"/>
      <c r="R16644"/>
    </row>
    <row r="16645" spans="15:18" x14ac:dyDescent="0.25">
      <c r="O16645"/>
      <c r="P16645" s="29"/>
      <c r="R16645"/>
    </row>
    <row r="16646" spans="15:18" x14ac:dyDescent="0.25">
      <c r="O16646"/>
      <c r="P16646" s="29"/>
      <c r="R16646"/>
    </row>
    <row r="16647" spans="15:18" x14ac:dyDescent="0.25">
      <c r="O16647"/>
      <c r="P16647" s="29"/>
      <c r="R16647"/>
    </row>
    <row r="16648" spans="15:18" x14ac:dyDescent="0.25">
      <c r="O16648"/>
      <c r="P16648" s="29"/>
      <c r="R16648"/>
    </row>
    <row r="16649" spans="15:18" x14ac:dyDescent="0.25">
      <c r="O16649"/>
      <c r="P16649" s="29"/>
      <c r="R16649"/>
    </row>
    <row r="16650" spans="15:18" x14ac:dyDescent="0.25">
      <c r="O16650"/>
      <c r="P16650" s="29"/>
      <c r="R16650"/>
    </row>
    <row r="16651" spans="15:18" x14ac:dyDescent="0.25">
      <c r="O16651"/>
      <c r="P16651" s="29"/>
      <c r="R16651"/>
    </row>
    <row r="16652" spans="15:18" x14ac:dyDescent="0.25">
      <c r="O16652"/>
      <c r="P16652" s="29"/>
      <c r="R16652"/>
    </row>
    <row r="16653" spans="15:18" x14ac:dyDescent="0.25">
      <c r="O16653"/>
      <c r="P16653" s="29"/>
      <c r="R16653"/>
    </row>
    <row r="16654" spans="15:18" x14ac:dyDescent="0.25">
      <c r="O16654"/>
      <c r="P16654" s="29"/>
      <c r="R16654"/>
    </row>
    <row r="16655" spans="15:18" x14ac:dyDescent="0.25">
      <c r="O16655"/>
      <c r="P16655" s="29"/>
      <c r="R16655"/>
    </row>
    <row r="16656" spans="15:18" x14ac:dyDescent="0.25">
      <c r="O16656"/>
      <c r="P16656" s="29"/>
      <c r="R16656"/>
    </row>
    <row r="16657" spans="15:18" x14ac:dyDescent="0.25">
      <c r="O16657"/>
      <c r="P16657" s="29"/>
      <c r="R16657"/>
    </row>
    <row r="16658" spans="15:18" x14ac:dyDescent="0.25">
      <c r="O16658"/>
      <c r="P16658" s="29"/>
      <c r="R16658"/>
    </row>
    <row r="16659" spans="15:18" x14ac:dyDescent="0.25">
      <c r="O16659"/>
      <c r="P16659" s="29"/>
      <c r="R16659"/>
    </row>
    <row r="16660" spans="15:18" x14ac:dyDescent="0.25">
      <c r="O16660"/>
      <c r="P16660" s="29"/>
      <c r="R16660"/>
    </row>
    <row r="16661" spans="15:18" x14ac:dyDescent="0.25">
      <c r="O16661"/>
      <c r="P16661" s="29"/>
      <c r="R16661"/>
    </row>
    <row r="16662" spans="15:18" x14ac:dyDescent="0.25">
      <c r="O16662"/>
      <c r="P16662" s="29"/>
      <c r="R16662"/>
    </row>
    <row r="16663" spans="15:18" x14ac:dyDescent="0.25">
      <c r="O16663"/>
      <c r="P16663" s="29"/>
      <c r="R16663"/>
    </row>
    <row r="16664" spans="15:18" x14ac:dyDescent="0.25">
      <c r="O16664"/>
      <c r="P16664" s="29"/>
      <c r="R16664"/>
    </row>
    <row r="16665" spans="15:18" x14ac:dyDescent="0.25">
      <c r="O16665"/>
      <c r="P16665" s="29"/>
      <c r="R16665"/>
    </row>
    <row r="16666" spans="15:18" x14ac:dyDescent="0.25">
      <c r="O16666"/>
      <c r="P16666" s="29"/>
      <c r="R16666"/>
    </row>
    <row r="16667" spans="15:18" x14ac:dyDescent="0.25">
      <c r="O16667"/>
      <c r="P16667" s="29"/>
      <c r="R16667"/>
    </row>
    <row r="16668" spans="15:18" x14ac:dyDescent="0.25">
      <c r="O16668"/>
      <c r="P16668" s="29"/>
      <c r="R16668"/>
    </row>
    <row r="16669" spans="15:18" x14ac:dyDescent="0.25">
      <c r="O16669"/>
      <c r="P16669" s="29"/>
      <c r="R16669"/>
    </row>
    <row r="16670" spans="15:18" x14ac:dyDescent="0.25">
      <c r="O16670"/>
      <c r="P16670" s="29"/>
      <c r="R16670"/>
    </row>
    <row r="16671" spans="15:18" x14ac:dyDescent="0.25">
      <c r="O16671"/>
      <c r="P16671" s="29"/>
      <c r="R16671"/>
    </row>
    <row r="16672" spans="15:18" x14ac:dyDescent="0.25">
      <c r="O16672"/>
      <c r="P16672" s="29"/>
      <c r="R16672"/>
    </row>
    <row r="16673" spans="15:18" x14ac:dyDescent="0.25">
      <c r="O16673"/>
      <c r="P16673" s="29"/>
      <c r="R16673"/>
    </row>
    <row r="16674" spans="15:18" x14ac:dyDescent="0.25">
      <c r="O16674"/>
      <c r="P16674" s="29"/>
      <c r="R16674"/>
    </row>
    <row r="16675" spans="15:18" x14ac:dyDescent="0.25">
      <c r="O16675"/>
      <c r="P16675" s="29"/>
      <c r="R16675"/>
    </row>
    <row r="16676" spans="15:18" x14ac:dyDescent="0.25">
      <c r="O16676"/>
      <c r="P16676" s="29"/>
      <c r="R16676"/>
    </row>
    <row r="16677" spans="15:18" x14ac:dyDescent="0.25">
      <c r="O16677"/>
      <c r="P16677" s="29"/>
      <c r="R16677"/>
    </row>
    <row r="16678" spans="15:18" x14ac:dyDescent="0.25">
      <c r="O16678"/>
      <c r="P16678" s="29"/>
      <c r="R16678"/>
    </row>
    <row r="16679" spans="15:18" x14ac:dyDescent="0.25">
      <c r="O16679"/>
      <c r="P16679" s="29"/>
      <c r="R16679"/>
    </row>
    <row r="16680" spans="15:18" x14ac:dyDescent="0.25">
      <c r="O16680"/>
      <c r="P16680" s="29"/>
      <c r="R16680"/>
    </row>
    <row r="16681" spans="15:18" x14ac:dyDescent="0.25">
      <c r="O16681"/>
      <c r="P16681" s="29"/>
      <c r="R16681"/>
    </row>
    <row r="16682" spans="15:18" x14ac:dyDescent="0.25">
      <c r="O16682"/>
      <c r="P16682" s="29"/>
      <c r="R16682"/>
    </row>
    <row r="16683" spans="15:18" x14ac:dyDescent="0.25">
      <c r="O16683"/>
      <c r="P16683" s="29"/>
      <c r="R16683"/>
    </row>
    <row r="16684" spans="15:18" x14ac:dyDescent="0.25">
      <c r="O16684"/>
      <c r="P16684" s="29"/>
      <c r="R16684"/>
    </row>
    <row r="16685" spans="15:18" x14ac:dyDescent="0.25">
      <c r="O16685"/>
      <c r="P16685" s="29"/>
      <c r="R16685"/>
    </row>
    <row r="16686" spans="15:18" x14ac:dyDescent="0.25">
      <c r="O16686"/>
      <c r="P16686" s="29"/>
      <c r="R16686"/>
    </row>
    <row r="16687" spans="15:18" x14ac:dyDescent="0.25">
      <c r="O16687"/>
      <c r="P16687" s="29"/>
      <c r="R16687"/>
    </row>
    <row r="16688" spans="15:18" x14ac:dyDescent="0.25">
      <c r="O16688"/>
      <c r="P16688" s="29"/>
      <c r="R16688"/>
    </row>
    <row r="16689" spans="15:18" x14ac:dyDescent="0.25">
      <c r="O16689"/>
      <c r="P16689" s="29"/>
      <c r="R16689"/>
    </row>
    <row r="16690" spans="15:18" x14ac:dyDescent="0.25">
      <c r="O16690"/>
      <c r="P16690" s="29"/>
      <c r="R16690"/>
    </row>
    <row r="16691" spans="15:18" x14ac:dyDescent="0.25">
      <c r="O16691"/>
      <c r="P16691" s="29"/>
      <c r="R16691"/>
    </row>
    <row r="16692" spans="15:18" x14ac:dyDescent="0.25">
      <c r="O16692"/>
      <c r="P16692" s="29"/>
      <c r="R16692"/>
    </row>
    <row r="16693" spans="15:18" x14ac:dyDescent="0.25">
      <c r="O16693"/>
      <c r="P16693" s="29"/>
      <c r="R16693"/>
    </row>
    <row r="16694" spans="15:18" x14ac:dyDescent="0.25">
      <c r="O16694"/>
      <c r="P16694" s="29"/>
      <c r="R16694"/>
    </row>
    <row r="16695" spans="15:18" x14ac:dyDescent="0.25">
      <c r="O16695"/>
      <c r="P16695" s="29"/>
      <c r="R16695"/>
    </row>
    <row r="16696" spans="15:18" x14ac:dyDescent="0.25">
      <c r="O16696"/>
      <c r="P16696" s="29"/>
      <c r="R16696"/>
    </row>
    <row r="16697" spans="15:18" x14ac:dyDescent="0.25">
      <c r="O16697"/>
      <c r="P16697" s="29"/>
      <c r="R16697"/>
    </row>
    <row r="16698" spans="15:18" x14ac:dyDescent="0.25">
      <c r="O16698"/>
      <c r="P16698" s="29"/>
      <c r="R16698"/>
    </row>
    <row r="16699" spans="15:18" x14ac:dyDescent="0.25">
      <c r="O16699"/>
      <c r="P16699" s="29"/>
      <c r="R16699"/>
    </row>
    <row r="16700" spans="15:18" x14ac:dyDescent="0.25">
      <c r="O16700"/>
      <c r="P16700" s="29"/>
      <c r="R16700"/>
    </row>
    <row r="16701" spans="15:18" x14ac:dyDescent="0.25">
      <c r="O16701"/>
      <c r="P16701" s="29"/>
      <c r="R16701"/>
    </row>
    <row r="16702" spans="15:18" x14ac:dyDescent="0.25">
      <c r="O16702"/>
      <c r="P16702" s="29"/>
      <c r="R16702"/>
    </row>
    <row r="16703" spans="15:18" x14ac:dyDescent="0.25">
      <c r="O16703"/>
      <c r="P16703" s="29"/>
      <c r="R16703"/>
    </row>
    <row r="16704" spans="15:18" x14ac:dyDescent="0.25">
      <c r="O16704"/>
      <c r="P16704" s="29"/>
      <c r="R16704"/>
    </row>
    <row r="16705" spans="15:18" x14ac:dyDescent="0.25">
      <c r="O16705"/>
      <c r="P16705" s="29"/>
      <c r="R16705"/>
    </row>
    <row r="16706" spans="15:18" x14ac:dyDescent="0.25">
      <c r="O16706"/>
      <c r="P16706" s="29"/>
      <c r="R16706"/>
    </row>
    <row r="16707" spans="15:18" x14ac:dyDescent="0.25">
      <c r="O16707"/>
      <c r="P16707" s="29"/>
      <c r="R16707"/>
    </row>
    <row r="16708" spans="15:18" x14ac:dyDescent="0.25">
      <c r="O16708"/>
      <c r="P16708" s="29"/>
      <c r="R16708"/>
    </row>
    <row r="16709" spans="15:18" x14ac:dyDescent="0.25">
      <c r="O16709"/>
      <c r="P16709" s="29"/>
      <c r="R16709"/>
    </row>
    <row r="16710" spans="15:18" x14ac:dyDescent="0.25">
      <c r="O16710"/>
      <c r="P16710" s="29"/>
      <c r="R16710"/>
    </row>
    <row r="16711" spans="15:18" x14ac:dyDescent="0.25">
      <c r="O16711"/>
      <c r="P16711" s="29"/>
      <c r="R16711"/>
    </row>
    <row r="16712" spans="15:18" x14ac:dyDescent="0.25">
      <c r="O16712"/>
      <c r="P16712" s="29"/>
      <c r="R16712"/>
    </row>
    <row r="16713" spans="15:18" x14ac:dyDescent="0.25">
      <c r="O16713"/>
      <c r="P16713" s="29"/>
      <c r="R16713"/>
    </row>
    <row r="16714" spans="15:18" x14ac:dyDescent="0.25">
      <c r="O16714"/>
      <c r="P16714" s="29"/>
      <c r="R16714"/>
    </row>
    <row r="16715" spans="15:18" x14ac:dyDescent="0.25">
      <c r="O16715"/>
      <c r="P16715" s="29"/>
      <c r="R16715"/>
    </row>
    <row r="16716" spans="15:18" x14ac:dyDescent="0.25">
      <c r="O16716"/>
      <c r="P16716" s="29"/>
      <c r="R16716"/>
    </row>
    <row r="16717" spans="15:18" x14ac:dyDescent="0.25">
      <c r="O16717"/>
      <c r="P16717" s="29"/>
      <c r="R16717"/>
    </row>
    <row r="16718" spans="15:18" x14ac:dyDescent="0.25">
      <c r="O16718"/>
      <c r="P16718" s="29"/>
      <c r="R16718"/>
    </row>
    <row r="16719" spans="15:18" x14ac:dyDescent="0.25">
      <c r="O16719"/>
      <c r="P16719" s="29"/>
      <c r="R16719"/>
    </row>
    <row r="16720" spans="15:18" x14ac:dyDescent="0.25">
      <c r="O16720"/>
      <c r="P16720" s="29"/>
      <c r="R16720"/>
    </row>
    <row r="16721" spans="15:18" x14ac:dyDescent="0.25">
      <c r="O16721"/>
      <c r="P16721" s="29"/>
      <c r="R16721"/>
    </row>
    <row r="16722" spans="15:18" x14ac:dyDescent="0.25">
      <c r="O16722"/>
      <c r="P16722" s="29"/>
      <c r="R16722"/>
    </row>
    <row r="16723" spans="15:18" x14ac:dyDescent="0.25">
      <c r="O16723"/>
      <c r="P16723" s="29"/>
      <c r="R16723"/>
    </row>
    <row r="16724" spans="15:18" x14ac:dyDescent="0.25">
      <c r="O16724"/>
      <c r="P16724" s="29"/>
      <c r="R16724"/>
    </row>
    <row r="16725" spans="15:18" x14ac:dyDescent="0.25">
      <c r="O16725"/>
      <c r="P16725" s="29"/>
      <c r="R16725"/>
    </row>
    <row r="16726" spans="15:18" x14ac:dyDescent="0.25">
      <c r="O16726"/>
      <c r="P16726" s="29"/>
      <c r="R16726"/>
    </row>
    <row r="16727" spans="15:18" x14ac:dyDescent="0.25">
      <c r="O16727"/>
      <c r="P16727" s="29"/>
      <c r="R16727"/>
    </row>
    <row r="16728" spans="15:18" x14ac:dyDescent="0.25">
      <c r="O16728"/>
      <c r="P16728" s="29"/>
      <c r="R16728"/>
    </row>
    <row r="16729" spans="15:18" x14ac:dyDescent="0.25">
      <c r="O16729"/>
      <c r="P16729" s="29"/>
      <c r="R16729"/>
    </row>
    <row r="16730" spans="15:18" x14ac:dyDescent="0.25">
      <c r="O16730"/>
      <c r="P16730" s="29"/>
      <c r="R16730"/>
    </row>
    <row r="16731" spans="15:18" x14ac:dyDescent="0.25">
      <c r="O16731"/>
      <c r="P16731" s="29"/>
      <c r="R16731"/>
    </row>
    <row r="16732" spans="15:18" x14ac:dyDescent="0.25">
      <c r="O16732"/>
      <c r="P16732" s="29"/>
      <c r="R16732"/>
    </row>
    <row r="16733" spans="15:18" x14ac:dyDescent="0.25">
      <c r="O16733"/>
      <c r="P16733" s="29"/>
      <c r="R16733"/>
    </row>
    <row r="16734" spans="15:18" x14ac:dyDescent="0.25">
      <c r="O16734"/>
      <c r="P16734" s="29"/>
      <c r="R16734"/>
    </row>
    <row r="16735" spans="15:18" x14ac:dyDescent="0.25">
      <c r="O16735"/>
      <c r="P16735" s="29"/>
      <c r="R16735"/>
    </row>
    <row r="16736" spans="15:18" x14ac:dyDescent="0.25">
      <c r="O16736"/>
      <c r="P16736" s="29"/>
      <c r="R16736"/>
    </row>
    <row r="16737" spans="15:18" x14ac:dyDescent="0.25">
      <c r="O16737"/>
      <c r="P16737" s="29"/>
      <c r="R16737"/>
    </row>
    <row r="16738" spans="15:18" x14ac:dyDescent="0.25">
      <c r="O16738"/>
      <c r="P16738" s="29"/>
      <c r="R16738"/>
    </row>
    <row r="16739" spans="15:18" x14ac:dyDescent="0.25">
      <c r="O16739"/>
      <c r="P16739" s="29"/>
      <c r="R16739"/>
    </row>
    <row r="16740" spans="15:18" x14ac:dyDescent="0.25">
      <c r="O16740"/>
      <c r="P16740" s="29"/>
      <c r="R16740"/>
    </row>
    <row r="16741" spans="15:18" x14ac:dyDescent="0.25">
      <c r="O16741"/>
      <c r="P16741" s="29"/>
      <c r="R16741"/>
    </row>
    <row r="16742" spans="15:18" x14ac:dyDescent="0.25">
      <c r="O16742"/>
      <c r="P16742" s="29"/>
      <c r="R16742"/>
    </row>
    <row r="16743" spans="15:18" x14ac:dyDescent="0.25">
      <c r="O16743"/>
      <c r="P16743" s="29"/>
      <c r="R16743"/>
    </row>
    <row r="16744" spans="15:18" x14ac:dyDescent="0.25">
      <c r="O16744"/>
      <c r="P16744" s="29"/>
      <c r="R16744"/>
    </row>
    <row r="16745" spans="15:18" x14ac:dyDescent="0.25">
      <c r="O16745"/>
      <c r="P16745" s="29"/>
      <c r="R16745"/>
    </row>
    <row r="16746" spans="15:18" x14ac:dyDescent="0.25">
      <c r="O16746"/>
      <c r="P16746" s="29"/>
      <c r="R16746"/>
    </row>
    <row r="16747" spans="15:18" x14ac:dyDescent="0.25">
      <c r="O16747"/>
      <c r="P16747" s="29"/>
      <c r="R16747"/>
    </row>
    <row r="16748" spans="15:18" x14ac:dyDescent="0.25">
      <c r="O16748"/>
      <c r="P16748" s="29"/>
      <c r="R16748"/>
    </row>
    <row r="16749" spans="15:18" x14ac:dyDescent="0.25">
      <c r="O16749"/>
      <c r="P16749" s="29"/>
      <c r="R16749"/>
    </row>
    <row r="16750" spans="15:18" x14ac:dyDescent="0.25">
      <c r="O16750"/>
      <c r="P16750" s="29"/>
      <c r="R16750"/>
    </row>
    <row r="16751" spans="15:18" x14ac:dyDescent="0.25">
      <c r="O16751"/>
      <c r="P16751" s="29"/>
      <c r="R16751"/>
    </row>
    <row r="16752" spans="15:18" x14ac:dyDescent="0.25">
      <c r="O16752"/>
      <c r="P16752" s="29"/>
      <c r="R16752"/>
    </row>
    <row r="16753" spans="15:18" x14ac:dyDescent="0.25">
      <c r="O16753"/>
      <c r="P16753" s="29"/>
      <c r="R16753"/>
    </row>
    <row r="16754" spans="15:18" x14ac:dyDescent="0.25">
      <c r="O16754"/>
      <c r="P16754" s="29"/>
      <c r="R16754"/>
    </row>
    <row r="16755" spans="15:18" x14ac:dyDescent="0.25">
      <c r="O16755"/>
      <c r="P16755" s="29"/>
      <c r="R16755"/>
    </row>
    <row r="16756" spans="15:18" x14ac:dyDescent="0.25">
      <c r="O16756"/>
      <c r="P16756" s="29"/>
      <c r="R16756"/>
    </row>
    <row r="16757" spans="15:18" x14ac:dyDescent="0.25">
      <c r="O16757"/>
      <c r="P16757" s="29"/>
      <c r="R16757"/>
    </row>
    <row r="16758" spans="15:18" x14ac:dyDescent="0.25">
      <c r="O16758"/>
      <c r="P16758" s="29"/>
      <c r="R16758"/>
    </row>
    <row r="16759" spans="15:18" x14ac:dyDescent="0.25">
      <c r="O16759"/>
      <c r="P16759" s="29"/>
      <c r="R16759"/>
    </row>
    <row r="16760" spans="15:18" x14ac:dyDescent="0.25">
      <c r="O16760"/>
      <c r="P16760" s="29"/>
      <c r="R16760"/>
    </row>
    <row r="16761" spans="15:18" x14ac:dyDescent="0.25">
      <c r="O16761"/>
      <c r="P16761" s="29"/>
      <c r="R16761"/>
    </row>
    <row r="16762" spans="15:18" x14ac:dyDescent="0.25">
      <c r="O16762"/>
      <c r="P16762" s="29"/>
      <c r="R16762"/>
    </row>
    <row r="16763" spans="15:18" x14ac:dyDescent="0.25">
      <c r="O16763"/>
      <c r="P16763" s="29"/>
      <c r="R16763"/>
    </row>
    <row r="16764" spans="15:18" x14ac:dyDescent="0.25">
      <c r="O16764"/>
      <c r="P16764" s="29"/>
      <c r="R16764"/>
    </row>
    <row r="16765" spans="15:18" x14ac:dyDescent="0.25">
      <c r="O16765"/>
      <c r="P16765" s="29"/>
      <c r="R16765"/>
    </row>
    <row r="16766" spans="15:18" x14ac:dyDescent="0.25">
      <c r="O16766"/>
      <c r="P16766" s="29"/>
      <c r="R16766"/>
    </row>
    <row r="16767" spans="15:18" x14ac:dyDescent="0.25">
      <c r="O16767"/>
      <c r="P16767" s="29"/>
      <c r="R16767"/>
    </row>
    <row r="16768" spans="15:18" x14ac:dyDescent="0.25">
      <c r="O16768"/>
      <c r="P16768" s="29"/>
      <c r="R16768"/>
    </row>
    <row r="16769" spans="15:18" x14ac:dyDescent="0.25">
      <c r="O16769"/>
      <c r="P16769" s="29"/>
      <c r="R16769"/>
    </row>
    <row r="16770" spans="15:18" x14ac:dyDescent="0.25">
      <c r="O16770"/>
      <c r="P16770" s="29"/>
      <c r="R16770"/>
    </row>
    <row r="16771" spans="15:18" x14ac:dyDescent="0.25">
      <c r="O16771"/>
      <c r="P16771" s="29"/>
      <c r="R16771"/>
    </row>
    <row r="16772" spans="15:18" x14ac:dyDescent="0.25">
      <c r="O16772"/>
      <c r="P16772" s="29"/>
      <c r="R16772"/>
    </row>
    <row r="16773" spans="15:18" x14ac:dyDescent="0.25">
      <c r="O16773"/>
      <c r="P16773" s="29"/>
      <c r="R16773"/>
    </row>
    <row r="16774" spans="15:18" x14ac:dyDescent="0.25">
      <c r="O16774"/>
      <c r="P16774" s="29"/>
      <c r="R16774"/>
    </row>
    <row r="16775" spans="15:18" x14ac:dyDescent="0.25">
      <c r="O16775"/>
      <c r="P16775" s="29"/>
      <c r="R16775"/>
    </row>
    <row r="16776" spans="15:18" x14ac:dyDescent="0.25">
      <c r="O16776"/>
      <c r="P16776" s="29"/>
      <c r="R16776"/>
    </row>
    <row r="16777" spans="15:18" x14ac:dyDescent="0.25">
      <c r="O16777"/>
      <c r="P16777" s="29"/>
      <c r="R16777"/>
    </row>
    <row r="16778" spans="15:18" x14ac:dyDescent="0.25">
      <c r="O16778"/>
      <c r="P16778" s="29"/>
      <c r="R16778"/>
    </row>
    <row r="16779" spans="15:18" x14ac:dyDescent="0.25">
      <c r="O16779"/>
      <c r="P16779" s="29"/>
      <c r="R16779"/>
    </row>
    <row r="16780" spans="15:18" x14ac:dyDescent="0.25">
      <c r="O16780"/>
      <c r="P16780" s="29"/>
      <c r="R16780"/>
    </row>
    <row r="16781" spans="15:18" x14ac:dyDescent="0.25">
      <c r="O16781"/>
      <c r="P16781" s="29"/>
      <c r="R16781"/>
    </row>
    <row r="16782" spans="15:18" x14ac:dyDescent="0.25">
      <c r="O16782"/>
      <c r="P16782" s="29"/>
      <c r="R16782"/>
    </row>
    <row r="16783" spans="15:18" x14ac:dyDescent="0.25">
      <c r="O16783"/>
      <c r="P16783" s="29"/>
      <c r="R16783"/>
    </row>
    <row r="16784" spans="15:18" x14ac:dyDescent="0.25">
      <c r="O16784"/>
      <c r="P16784" s="29"/>
      <c r="R16784"/>
    </row>
    <row r="16785" spans="15:18" x14ac:dyDescent="0.25">
      <c r="O16785"/>
      <c r="P16785" s="29"/>
      <c r="R16785"/>
    </row>
    <row r="16786" spans="15:18" x14ac:dyDescent="0.25">
      <c r="O16786"/>
      <c r="P16786" s="29"/>
      <c r="R16786"/>
    </row>
    <row r="16787" spans="15:18" x14ac:dyDescent="0.25">
      <c r="O16787"/>
      <c r="P16787" s="29"/>
      <c r="R16787"/>
    </row>
    <row r="16788" spans="15:18" x14ac:dyDescent="0.25">
      <c r="O16788"/>
      <c r="P16788" s="29"/>
      <c r="R16788"/>
    </row>
    <row r="16789" spans="15:18" x14ac:dyDescent="0.25">
      <c r="O16789"/>
      <c r="P16789" s="29"/>
      <c r="R16789"/>
    </row>
    <row r="16790" spans="15:18" x14ac:dyDescent="0.25">
      <c r="O16790"/>
      <c r="P16790" s="29"/>
      <c r="R16790"/>
    </row>
    <row r="16791" spans="15:18" x14ac:dyDescent="0.25">
      <c r="O16791"/>
      <c r="P16791" s="29"/>
      <c r="R16791"/>
    </row>
    <row r="16792" spans="15:18" x14ac:dyDescent="0.25">
      <c r="O16792"/>
      <c r="P16792" s="29"/>
      <c r="R16792"/>
    </row>
    <row r="16793" spans="15:18" x14ac:dyDescent="0.25">
      <c r="O16793"/>
      <c r="P16793" s="29"/>
      <c r="R16793"/>
    </row>
    <row r="16794" spans="15:18" x14ac:dyDescent="0.25">
      <c r="O16794"/>
      <c r="P16794" s="29"/>
      <c r="R16794"/>
    </row>
    <row r="16795" spans="15:18" x14ac:dyDescent="0.25">
      <c r="O16795"/>
      <c r="P16795" s="29"/>
      <c r="R16795"/>
    </row>
    <row r="16796" spans="15:18" x14ac:dyDescent="0.25">
      <c r="O16796"/>
      <c r="P16796" s="29"/>
      <c r="R16796"/>
    </row>
    <row r="16797" spans="15:18" x14ac:dyDescent="0.25">
      <c r="O16797"/>
      <c r="P16797" s="29"/>
      <c r="R16797"/>
    </row>
    <row r="16798" spans="15:18" x14ac:dyDescent="0.25">
      <c r="O16798"/>
      <c r="P16798" s="29"/>
      <c r="R16798"/>
    </row>
    <row r="16799" spans="15:18" x14ac:dyDescent="0.25">
      <c r="O16799"/>
      <c r="P16799" s="29"/>
      <c r="R16799"/>
    </row>
    <row r="16800" spans="15:18" x14ac:dyDescent="0.25">
      <c r="O16800"/>
      <c r="P16800" s="29"/>
      <c r="R16800"/>
    </row>
    <row r="16801" spans="15:18" x14ac:dyDescent="0.25">
      <c r="O16801"/>
      <c r="P16801" s="29"/>
      <c r="R16801"/>
    </row>
    <row r="16802" spans="15:18" x14ac:dyDescent="0.25">
      <c r="O16802"/>
      <c r="P16802" s="29"/>
      <c r="R16802"/>
    </row>
    <row r="16803" spans="15:18" x14ac:dyDescent="0.25">
      <c r="O16803"/>
      <c r="P16803" s="29"/>
      <c r="R16803"/>
    </row>
    <row r="16804" spans="15:18" x14ac:dyDescent="0.25">
      <c r="O16804"/>
      <c r="P16804" s="29"/>
      <c r="R16804"/>
    </row>
    <row r="16805" spans="15:18" x14ac:dyDescent="0.25">
      <c r="O16805"/>
      <c r="P16805" s="29"/>
      <c r="R16805"/>
    </row>
    <row r="16806" spans="15:18" x14ac:dyDescent="0.25">
      <c r="O16806"/>
      <c r="P16806" s="29"/>
      <c r="R16806"/>
    </row>
    <row r="16807" spans="15:18" x14ac:dyDescent="0.25">
      <c r="O16807"/>
      <c r="P16807" s="29"/>
      <c r="R16807"/>
    </row>
    <row r="16808" spans="15:18" x14ac:dyDescent="0.25">
      <c r="O16808"/>
      <c r="P16808" s="29"/>
      <c r="R16808"/>
    </row>
    <row r="16809" spans="15:18" x14ac:dyDescent="0.25">
      <c r="O16809"/>
      <c r="P16809" s="29"/>
      <c r="R16809"/>
    </row>
    <row r="16810" spans="15:18" x14ac:dyDescent="0.25">
      <c r="O16810"/>
      <c r="P16810" s="29"/>
      <c r="R16810"/>
    </row>
    <row r="16811" spans="15:18" x14ac:dyDescent="0.25">
      <c r="O16811"/>
      <c r="P16811" s="29"/>
      <c r="R16811"/>
    </row>
    <row r="16812" spans="15:18" x14ac:dyDescent="0.25">
      <c r="O16812"/>
      <c r="P16812" s="29"/>
      <c r="R16812"/>
    </row>
    <row r="16813" spans="15:18" x14ac:dyDescent="0.25">
      <c r="O16813"/>
      <c r="P16813" s="29"/>
      <c r="R16813"/>
    </row>
    <row r="16814" spans="15:18" x14ac:dyDescent="0.25">
      <c r="O16814"/>
      <c r="P16814" s="29"/>
      <c r="R16814"/>
    </row>
    <row r="16815" spans="15:18" x14ac:dyDescent="0.25">
      <c r="O16815"/>
      <c r="P16815" s="29"/>
      <c r="R16815"/>
    </row>
    <row r="16816" spans="15:18" x14ac:dyDescent="0.25">
      <c r="O16816"/>
      <c r="P16816" s="29"/>
      <c r="R16816"/>
    </row>
    <row r="16817" spans="15:18" x14ac:dyDescent="0.25">
      <c r="O16817"/>
      <c r="P16817" s="29"/>
      <c r="R16817"/>
    </row>
    <row r="16818" spans="15:18" x14ac:dyDescent="0.25">
      <c r="O16818"/>
      <c r="P16818" s="29"/>
      <c r="R16818"/>
    </row>
    <row r="16819" spans="15:18" x14ac:dyDescent="0.25">
      <c r="O16819"/>
      <c r="P16819" s="29"/>
      <c r="R16819"/>
    </row>
    <row r="16820" spans="15:18" x14ac:dyDescent="0.25">
      <c r="O16820"/>
      <c r="P16820" s="29"/>
      <c r="R16820"/>
    </row>
    <row r="16821" spans="15:18" x14ac:dyDescent="0.25">
      <c r="O16821"/>
      <c r="P16821" s="29"/>
      <c r="R16821"/>
    </row>
    <row r="16822" spans="15:18" x14ac:dyDescent="0.25">
      <c r="O16822"/>
      <c r="P16822" s="29"/>
      <c r="R16822"/>
    </row>
    <row r="16823" spans="15:18" x14ac:dyDescent="0.25">
      <c r="O16823"/>
      <c r="P16823" s="29"/>
      <c r="R16823"/>
    </row>
    <row r="16824" spans="15:18" x14ac:dyDescent="0.25">
      <c r="O16824"/>
      <c r="P16824" s="29"/>
      <c r="R16824"/>
    </row>
    <row r="16825" spans="15:18" x14ac:dyDescent="0.25">
      <c r="O16825"/>
      <c r="P16825" s="29"/>
      <c r="R16825"/>
    </row>
    <row r="16826" spans="15:18" x14ac:dyDescent="0.25">
      <c r="O16826"/>
      <c r="P16826" s="29"/>
      <c r="R16826"/>
    </row>
    <row r="16827" spans="15:18" x14ac:dyDescent="0.25">
      <c r="O16827"/>
      <c r="P16827" s="29"/>
      <c r="R16827"/>
    </row>
    <row r="16828" spans="15:18" x14ac:dyDescent="0.25">
      <c r="O16828"/>
      <c r="P16828" s="29"/>
      <c r="R16828"/>
    </row>
    <row r="16829" spans="15:18" x14ac:dyDescent="0.25">
      <c r="O16829"/>
      <c r="P16829" s="29"/>
      <c r="R16829"/>
    </row>
    <row r="16830" spans="15:18" x14ac:dyDescent="0.25">
      <c r="O16830"/>
      <c r="P16830" s="29"/>
      <c r="R16830"/>
    </row>
    <row r="16831" spans="15:18" x14ac:dyDescent="0.25">
      <c r="O16831"/>
      <c r="P16831" s="29"/>
      <c r="R16831"/>
    </row>
    <row r="16832" spans="15:18" x14ac:dyDescent="0.25">
      <c r="O16832"/>
      <c r="P16832" s="29"/>
      <c r="R16832"/>
    </row>
    <row r="16833" spans="15:18" x14ac:dyDescent="0.25">
      <c r="O16833"/>
      <c r="P16833" s="29"/>
      <c r="R16833"/>
    </row>
    <row r="16834" spans="15:18" x14ac:dyDescent="0.25">
      <c r="O16834"/>
      <c r="P16834" s="29"/>
      <c r="R16834"/>
    </row>
    <row r="16835" spans="15:18" x14ac:dyDescent="0.25">
      <c r="O16835"/>
      <c r="P16835" s="29"/>
      <c r="R16835"/>
    </row>
    <row r="16836" spans="15:18" x14ac:dyDescent="0.25">
      <c r="O16836"/>
      <c r="P16836" s="29"/>
      <c r="R16836"/>
    </row>
    <row r="16837" spans="15:18" x14ac:dyDescent="0.25">
      <c r="O16837"/>
      <c r="P16837" s="29"/>
      <c r="R16837"/>
    </row>
    <row r="16838" spans="15:18" x14ac:dyDescent="0.25">
      <c r="O16838"/>
      <c r="P16838" s="29"/>
      <c r="R16838"/>
    </row>
    <row r="16839" spans="15:18" x14ac:dyDescent="0.25">
      <c r="O16839"/>
      <c r="P16839" s="29"/>
      <c r="R16839"/>
    </row>
    <row r="16840" spans="15:18" x14ac:dyDescent="0.25">
      <c r="O16840"/>
      <c r="P16840" s="29"/>
      <c r="R16840"/>
    </row>
    <row r="16841" spans="15:18" x14ac:dyDescent="0.25">
      <c r="O16841"/>
      <c r="P16841" s="29"/>
      <c r="R16841"/>
    </row>
    <row r="16842" spans="15:18" x14ac:dyDescent="0.25">
      <c r="O16842"/>
      <c r="P16842" s="29"/>
      <c r="R16842"/>
    </row>
    <row r="16843" spans="15:18" x14ac:dyDescent="0.25">
      <c r="O16843"/>
      <c r="P16843" s="29"/>
      <c r="R16843"/>
    </row>
    <row r="16844" spans="15:18" x14ac:dyDescent="0.25">
      <c r="O16844"/>
      <c r="P16844" s="29"/>
      <c r="R16844"/>
    </row>
    <row r="16845" spans="15:18" x14ac:dyDescent="0.25">
      <c r="O16845"/>
      <c r="P16845" s="29"/>
      <c r="R16845"/>
    </row>
    <row r="16846" spans="15:18" x14ac:dyDescent="0.25">
      <c r="O16846"/>
      <c r="P16846" s="29"/>
      <c r="R16846"/>
    </row>
    <row r="16847" spans="15:18" x14ac:dyDescent="0.25">
      <c r="O16847"/>
      <c r="P16847" s="29"/>
      <c r="R16847"/>
    </row>
    <row r="16848" spans="15:18" x14ac:dyDescent="0.25">
      <c r="O16848"/>
      <c r="P16848" s="29"/>
      <c r="R16848"/>
    </row>
    <row r="16849" spans="15:18" x14ac:dyDescent="0.25">
      <c r="O16849"/>
      <c r="P16849" s="29"/>
      <c r="R16849"/>
    </row>
    <row r="16850" spans="15:18" x14ac:dyDescent="0.25">
      <c r="O16850"/>
      <c r="P16850" s="29"/>
      <c r="R16850"/>
    </row>
    <row r="16851" spans="15:18" x14ac:dyDescent="0.25">
      <c r="O16851"/>
      <c r="P16851" s="29"/>
      <c r="R16851"/>
    </row>
    <row r="16852" spans="15:18" x14ac:dyDescent="0.25">
      <c r="O16852"/>
      <c r="P16852" s="29"/>
      <c r="R16852"/>
    </row>
    <row r="16853" spans="15:18" x14ac:dyDescent="0.25">
      <c r="O16853"/>
      <c r="P16853" s="29"/>
      <c r="R16853"/>
    </row>
    <row r="16854" spans="15:18" x14ac:dyDescent="0.25">
      <c r="O16854"/>
      <c r="P16854" s="29"/>
      <c r="R16854"/>
    </row>
    <row r="16855" spans="15:18" x14ac:dyDescent="0.25">
      <c r="O16855"/>
      <c r="P16855" s="29"/>
      <c r="R16855"/>
    </row>
    <row r="16856" spans="15:18" x14ac:dyDescent="0.25">
      <c r="O16856"/>
      <c r="P16856" s="29"/>
      <c r="R16856"/>
    </row>
    <row r="16857" spans="15:18" x14ac:dyDescent="0.25">
      <c r="O16857"/>
      <c r="P16857" s="29"/>
      <c r="R16857"/>
    </row>
    <row r="16858" spans="15:18" x14ac:dyDescent="0.25">
      <c r="O16858"/>
      <c r="P16858" s="29"/>
      <c r="R16858"/>
    </row>
    <row r="16859" spans="15:18" x14ac:dyDescent="0.25">
      <c r="O16859"/>
      <c r="P16859" s="29"/>
      <c r="R16859"/>
    </row>
    <row r="16860" spans="15:18" x14ac:dyDescent="0.25">
      <c r="O16860"/>
      <c r="P16860" s="29"/>
      <c r="R16860"/>
    </row>
    <row r="16861" spans="15:18" x14ac:dyDescent="0.25">
      <c r="O16861"/>
      <c r="P16861" s="29"/>
      <c r="R16861"/>
    </row>
    <row r="16862" spans="15:18" x14ac:dyDescent="0.25">
      <c r="O16862"/>
      <c r="P16862" s="29"/>
      <c r="R16862"/>
    </row>
    <row r="16863" spans="15:18" x14ac:dyDescent="0.25">
      <c r="O16863"/>
      <c r="P16863" s="29"/>
      <c r="R16863"/>
    </row>
    <row r="16864" spans="15:18" x14ac:dyDescent="0.25">
      <c r="O16864"/>
      <c r="P16864" s="29"/>
      <c r="R16864"/>
    </row>
    <row r="16865" spans="15:18" x14ac:dyDescent="0.25">
      <c r="O16865"/>
      <c r="P16865" s="29"/>
      <c r="R16865"/>
    </row>
    <row r="16866" spans="15:18" x14ac:dyDescent="0.25">
      <c r="O16866"/>
      <c r="P16866" s="29"/>
      <c r="R16866"/>
    </row>
    <row r="16867" spans="15:18" x14ac:dyDescent="0.25">
      <c r="O16867"/>
      <c r="P16867" s="29"/>
      <c r="R16867"/>
    </row>
    <row r="16868" spans="15:18" x14ac:dyDescent="0.25">
      <c r="O16868"/>
      <c r="P16868" s="29"/>
      <c r="R16868"/>
    </row>
    <row r="16869" spans="15:18" x14ac:dyDescent="0.25">
      <c r="O16869"/>
      <c r="P16869" s="29"/>
      <c r="R16869"/>
    </row>
    <row r="16870" spans="15:18" x14ac:dyDescent="0.25">
      <c r="O16870"/>
      <c r="P16870" s="29"/>
      <c r="R16870"/>
    </row>
    <row r="16871" spans="15:18" x14ac:dyDescent="0.25">
      <c r="O16871"/>
      <c r="P16871" s="29"/>
      <c r="R16871"/>
    </row>
    <row r="16872" spans="15:18" x14ac:dyDescent="0.25">
      <c r="O16872"/>
      <c r="P16872" s="29"/>
      <c r="R16872"/>
    </row>
    <row r="16873" spans="15:18" x14ac:dyDescent="0.25">
      <c r="O16873"/>
      <c r="P16873" s="29"/>
      <c r="R16873"/>
    </row>
    <row r="16874" spans="15:18" x14ac:dyDescent="0.25">
      <c r="O16874"/>
      <c r="P16874" s="29"/>
      <c r="R16874"/>
    </row>
    <row r="16875" spans="15:18" x14ac:dyDescent="0.25">
      <c r="O16875"/>
      <c r="P16875" s="29"/>
      <c r="R16875"/>
    </row>
    <row r="16876" spans="15:18" x14ac:dyDescent="0.25">
      <c r="O16876"/>
      <c r="P16876" s="29"/>
      <c r="R16876"/>
    </row>
    <row r="16877" spans="15:18" x14ac:dyDescent="0.25">
      <c r="O16877"/>
      <c r="P16877" s="29"/>
      <c r="R16877"/>
    </row>
    <row r="16878" spans="15:18" x14ac:dyDescent="0.25">
      <c r="O16878"/>
      <c r="P16878" s="29"/>
      <c r="R16878"/>
    </row>
    <row r="16879" spans="15:18" x14ac:dyDescent="0.25">
      <c r="O16879"/>
      <c r="P16879" s="29"/>
      <c r="R16879"/>
    </row>
    <row r="16880" spans="15:18" x14ac:dyDescent="0.25">
      <c r="O16880"/>
      <c r="P16880" s="29"/>
      <c r="R16880"/>
    </row>
    <row r="16881" spans="15:18" x14ac:dyDescent="0.25">
      <c r="O16881"/>
      <c r="P16881" s="29"/>
      <c r="R16881"/>
    </row>
    <row r="16882" spans="15:18" x14ac:dyDescent="0.25">
      <c r="O16882"/>
      <c r="P16882" s="29"/>
      <c r="R16882"/>
    </row>
    <row r="16883" spans="15:18" x14ac:dyDescent="0.25">
      <c r="O16883"/>
      <c r="P16883" s="29"/>
      <c r="R16883"/>
    </row>
    <row r="16884" spans="15:18" x14ac:dyDescent="0.25">
      <c r="O16884"/>
      <c r="P16884" s="29"/>
      <c r="R16884"/>
    </row>
    <row r="16885" spans="15:18" x14ac:dyDescent="0.25">
      <c r="O16885"/>
      <c r="P16885" s="29"/>
      <c r="R16885"/>
    </row>
    <row r="16886" spans="15:18" x14ac:dyDescent="0.25">
      <c r="O16886"/>
      <c r="P16886" s="29"/>
      <c r="R16886"/>
    </row>
    <row r="16887" spans="15:18" x14ac:dyDescent="0.25">
      <c r="O16887"/>
      <c r="P16887" s="29"/>
      <c r="R16887"/>
    </row>
    <row r="16888" spans="15:18" x14ac:dyDescent="0.25">
      <c r="O16888"/>
      <c r="P16888" s="29"/>
      <c r="R16888"/>
    </row>
    <row r="16889" spans="15:18" x14ac:dyDescent="0.25">
      <c r="O16889"/>
      <c r="P16889" s="29"/>
      <c r="R16889"/>
    </row>
    <row r="16890" spans="15:18" x14ac:dyDescent="0.25">
      <c r="O16890"/>
      <c r="P16890" s="29"/>
      <c r="R16890"/>
    </row>
    <row r="16891" spans="15:18" x14ac:dyDescent="0.25">
      <c r="O16891"/>
      <c r="P16891" s="29"/>
      <c r="R16891"/>
    </row>
    <row r="16892" spans="15:18" x14ac:dyDescent="0.25">
      <c r="O16892"/>
      <c r="P16892" s="29"/>
      <c r="R16892"/>
    </row>
    <row r="16893" spans="15:18" x14ac:dyDescent="0.25">
      <c r="O16893"/>
      <c r="P16893" s="29"/>
      <c r="R16893"/>
    </row>
    <row r="16894" spans="15:18" x14ac:dyDescent="0.25">
      <c r="O16894"/>
      <c r="P16894" s="29"/>
      <c r="R16894"/>
    </row>
    <row r="16895" spans="15:18" x14ac:dyDescent="0.25">
      <c r="O16895"/>
      <c r="P16895" s="29"/>
      <c r="R16895"/>
    </row>
    <row r="16896" spans="15:18" x14ac:dyDescent="0.25">
      <c r="O16896"/>
      <c r="P16896" s="29"/>
      <c r="R16896"/>
    </row>
    <row r="16897" spans="15:18" x14ac:dyDescent="0.25">
      <c r="O16897"/>
      <c r="P16897" s="29"/>
      <c r="R16897"/>
    </row>
    <row r="16898" spans="15:18" x14ac:dyDescent="0.25">
      <c r="O16898"/>
      <c r="P16898" s="29"/>
      <c r="R16898"/>
    </row>
    <row r="16899" spans="15:18" x14ac:dyDescent="0.25">
      <c r="O16899"/>
      <c r="P16899" s="29"/>
      <c r="R16899"/>
    </row>
    <row r="16900" spans="15:18" x14ac:dyDescent="0.25">
      <c r="O16900"/>
      <c r="P16900" s="29"/>
      <c r="R16900"/>
    </row>
    <row r="16901" spans="15:18" x14ac:dyDescent="0.25">
      <c r="O16901"/>
      <c r="P16901" s="29"/>
      <c r="R16901"/>
    </row>
    <row r="16902" spans="15:18" x14ac:dyDescent="0.25">
      <c r="O16902"/>
      <c r="P16902" s="29"/>
      <c r="R16902"/>
    </row>
    <row r="16903" spans="15:18" x14ac:dyDescent="0.25">
      <c r="O16903"/>
      <c r="P16903" s="29"/>
      <c r="R16903"/>
    </row>
    <row r="16904" spans="15:18" x14ac:dyDescent="0.25">
      <c r="O16904"/>
      <c r="P16904" s="29"/>
      <c r="R16904"/>
    </row>
    <row r="16905" spans="15:18" x14ac:dyDescent="0.25">
      <c r="O16905"/>
      <c r="P16905" s="29"/>
      <c r="R16905"/>
    </row>
    <row r="16906" spans="15:18" x14ac:dyDescent="0.25">
      <c r="O16906"/>
      <c r="P16906" s="29"/>
      <c r="R16906"/>
    </row>
    <row r="16907" spans="15:18" x14ac:dyDescent="0.25">
      <c r="O16907"/>
      <c r="P16907" s="29"/>
      <c r="R16907"/>
    </row>
    <row r="16908" spans="15:18" x14ac:dyDescent="0.25">
      <c r="O16908"/>
      <c r="P16908" s="29"/>
      <c r="R16908"/>
    </row>
    <row r="16909" spans="15:18" x14ac:dyDescent="0.25">
      <c r="O16909"/>
      <c r="P16909" s="29"/>
      <c r="R16909"/>
    </row>
    <row r="16910" spans="15:18" x14ac:dyDescent="0.25">
      <c r="O16910"/>
      <c r="P16910" s="29"/>
      <c r="R16910"/>
    </row>
    <row r="16911" spans="15:18" x14ac:dyDescent="0.25">
      <c r="O16911"/>
      <c r="P16911" s="29"/>
      <c r="R16911"/>
    </row>
    <row r="16912" spans="15:18" x14ac:dyDescent="0.25">
      <c r="O16912"/>
      <c r="P16912" s="29"/>
      <c r="R16912"/>
    </row>
    <row r="16913" spans="15:18" x14ac:dyDescent="0.25">
      <c r="O16913"/>
      <c r="P16913" s="29"/>
      <c r="R16913"/>
    </row>
    <row r="16914" spans="15:18" x14ac:dyDescent="0.25">
      <c r="O16914"/>
      <c r="P16914" s="29"/>
      <c r="R16914"/>
    </row>
    <row r="16915" spans="15:18" x14ac:dyDescent="0.25">
      <c r="O16915"/>
      <c r="P16915" s="29"/>
      <c r="R16915"/>
    </row>
    <row r="16916" spans="15:18" x14ac:dyDescent="0.25">
      <c r="O16916"/>
      <c r="P16916" s="29"/>
      <c r="R16916"/>
    </row>
    <row r="16917" spans="15:18" x14ac:dyDescent="0.25">
      <c r="O16917"/>
      <c r="P16917" s="29"/>
      <c r="R16917"/>
    </row>
    <row r="16918" spans="15:18" x14ac:dyDescent="0.25">
      <c r="O16918"/>
      <c r="P16918" s="29"/>
      <c r="R16918"/>
    </row>
    <row r="16919" spans="15:18" x14ac:dyDescent="0.25">
      <c r="O16919"/>
      <c r="P16919" s="29"/>
      <c r="R16919"/>
    </row>
    <row r="16920" spans="15:18" x14ac:dyDescent="0.25">
      <c r="O16920"/>
      <c r="P16920" s="29"/>
      <c r="R16920"/>
    </row>
    <row r="16921" spans="15:18" x14ac:dyDescent="0.25">
      <c r="O16921"/>
      <c r="P16921" s="29"/>
      <c r="R16921"/>
    </row>
    <row r="16922" spans="15:18" x14ac:dyDescent="0.25">
      <c r="O16922"/>
      <c r="P16922" s="29"/>
      <c r="R16922"/>
    </row>
    <row r="16923" spans="15:18" x14ac:dyDescent="0.25">
      <c r="O16923"/>
      <c r="P16923" s="29"/>
      <c r="R16923"/>
    </row>
    <row r="16924" spans="15:18" x14ac:dyDescent="0.25">
      <c r="O16924"/>
      <c r="P16924" s="29"/>
      <c r="R16924"/>
    </row>
    <row r="16925" spans="15:18" x14ac:dyDescent="0.25">
      <c r="O16925"/>
      <c r="P16925" s="29"/>
      <c r="R16925"/>
    </row>
    <row r="16926" spans="15:18" x14ac:dyDescent="0.25">
      <c r="O16926"/>
      <c r="P16926" s="29"/>
      <c r="R16926"/>
    </row>
    <row r="16927" spans="15:18" x14ac:dyDescent="0.25">
      <c r="O16927"/>
      <c r="P16927" s="29"/>
      <c r="R16927"/>
    </row>
    <row r="16928" spans="15:18" x14ac:dyDescent="0.25">
      <c r="O16928"/>
      <c r="P16928" s="29"/>
      <c r="R16928"/>
    </row>
    <row r="16929" spans="15:18" x14ac:dyDescent="0.25">
      <c r="O16929"/>
      <c r="P16929" s="29"/>
      <c r="R16929"/>
    </row>
    <row r="16930" spans="15:18" x14ac:dyDescent="0.25">
      <c r="O16930"/>
      <c r="P16930" s="29"/>
      <c r="R16930"/>
    </row>
    <row r="16931" spans="15:18" x14ac:dyDescent="0.25">
      <c r="O16931"/>
      <c r="P16931" s="29"/>
      <c r="R16931"/>
    </row>
    <row r="16932" spans="15:18" x14ac:dyDescent="0.25">
      <c r="O16932"/>
      <c r="P16932" s="29"/>
      <c r="R16932"/>
    </row>
    <row r="16933" spans="15:18" x14ac:dyDescent="0.25">
      <c r="O16933"/>
      <c r="P16933" s="29"/>
      <c r="R16933"/>
    </row>
    <row r="16934" spans="15:18" x14ac:dyDescent="0.25">
      <c r="O16934"/>
      <c r="P16934" s="29"/>
      <c r="R16934"/>
    </row>
    <row r="16935" spans="15:18" x14ac:dyDescent="0.25">
      <c r="O16935"/>
      <c r="P16935" s="29"/>
      <c r="R16935"/>
    </row>
    <row r="16936" spans="15:18" x14ac:dyDescent="0.25">
      <c r="O16936"/>
      <c r="P16936" s="29"/>
      <c r="R16936"/>
    </row>
    <row r="16937" spans="15:18" x14ac:dyDescent="0.25">
      <c r="O16937"/>
      <c r="P16937" s="29"/>
      <c r="R16937"/>
    </row>
    <row r="16938" spans="15:18" x14ac:dyDescent="0.25">
      <c r="O16938"/>
      <c r="P16938" s="29"/>
      <c r="R16938"/>
    </row>
    <row r="16939" spans="15:18" x14ac:dyDescent="0.25">
      <c r="O16939"/>
      <c r="P16939" s="29"/>
      <c r="R16939"/>
    </row>
    <row r="16940" spans="15:18" x14ac:dyDescent="0.25">
      <c r="O16940"/>
      <c r="P16940" s="29"/>
      <c r="R16940"/>
    </row>
    <row r="16941" spans="15:18" x14ac:dyDescent="0.25">
      <c r="O16941"/>
      <c r="P16941" s="29"/>
      <c r="R16941"/>
    </row>
    <row r="16942" spans="15:18" x14ac:dyDescent="0.25">
      <c r="O16942"/>
      <c r="P16942" s="29"/>
      <c r="R16942"/>
    </row>
    <row r="16943" spans="15:18" x14ac:dyDescent="0.25">
      <c r="O16943"/>
      <c r="P16943" s="29"/>
      <c r="R16943"/>
    </row>
    <row r="16944" spans="15:18" x14ac:dyDescent="0.25">
      <c r="O16944"/>
      <c r="P16944" s="29"/>
      <c r="R16944"/>
    </row>
    <row r="16945" spans="15:18" x14ac:dyDescent="0.25">
      <c r="O16945"/>
      <c r="P16945" s="29"/>
      <c r="R16945"/>
    </row>
    <row r="16946" spans="15:18" x14ac:dyDescent="0.25">
      <c r="O16946"/>
      <c r="P16946" s="29"/>
      <c r="R16946"/>
    </row>
    <row r="16947" spans="15:18" x14ac:dyDescent="0.25">
      <c r="O16947"/>
      <c r="P16947" s="29"/>
      <c r="R16947"/>
    </row>
    <row r="16948" spans="15:18" x14ac:dyDescent="0.25">
      <c r="O16948"/>
      <c r="P16948" s="29"/>
      <c r="R16948"/>
    </row>
    <row r="16949" spans="15:18" x14ac:dyDescent="0.25">
      <c r="O16949"/>
      <c r="P16949" s="29"/>
      <c r="R16949"/>
    </row>
    <row r="16950" spans="15:18" x14ac:dyDescent="0.25">
      <c r="O16950"/>
      <c r="P16950" s="29"/>
      <c r="R16950"/>
    </row>
    <row r="16951" spans="15:18" x14ac:dyDescent="0.25">
      <c r="O16951"/>
      <c r="P16951" s="29"/>
      <c r="R16951"/>
    </row>
    <row r="16952" spans="15:18" x14ac:dyDescent="0.25">
      <c r="O16952"/>
      <c r="P16952" s="29"/>
      <c r="R16952"/>
    </row>
    <row r="16953" spans="15:18" x14ac:dyDescent="0.25">
      <c r="O16953"/>
      <c r="P16953" s="29"/>
      <c r="R16953"/>
    </row>
    <row r="16954" spans="15:18" x14ac:dyDescent="0.25">
      <c r="O16954"/>
      <c r="P16954" s="29"/>
      <c r="R16954"/>
    </row>
    <row r="16955" spans="15:18" x14ac:dyDescent="0.25">
      <c r="O16955"/>
      <c r="P16955" s="29"/>
      <c r="R16955"/>
    </row>
    <row r="16956" spans="15:18" x14ac:dyDescent="0.25">
      <c r="O16956"/>
      <c r="P16956" s="29"/>
      <c r="R16956"/>
    </row>
    <row r="16957" spans="15:18" x14ac:dyDescent="0.25">
      <c r="O16957"/>
      <c r="P16957" s="29"/>
      <c r="R16957"/>
    </row>
    <row r="16958" spans="15:18" x14ac:dyDescent="0.25">
      <c r="O16958"/>
      <c r="P16958" s="29"/>
      <c r="R16958"/>
    </row>
    <row r="16959" spans="15:18" x14ac:dyDescent="0.25">
      <c r="O16959"/>
      <c r="P16959" s="29"/>
      <c r="R16959"/>
    </row>
    <row r="16960" spans="15:18" x14ac:dyDescent="0.25">
      <c r="O16960"/>
      <c r="P16960" s="29"/>
      <c r="R16960"/>
    </row>
    <row r="16961" spans="15:18" x14ac:dyDescent="0.25">
      <c r="O16961"/>
      <c r="P16961" s="29"/>
      <c r="R16961"/>
    </row>
    <row r="16962" spans="15:18" x14ac:dyDescent="0.25">
      <c r="O16962"/>
      <c r="P16962" s="29"/>
      <c r="R16962"/>
    </row>
    <row r="16963" spans="15:18" x14ac:dyDescent="0.25">
      <c r="O16963"/>
      <c r="P16963" s="29"/>
      <c r="R16963"/>
    </row>
    <row r="16964" spans="15:18" x14ac:dyDescent="0.25">
      <c r="O16964"/>
      <c r="P16964" s="29"/>
      <c r="R16964"/>
    </row>
    <row r="16965" spans="15:18" x14ac:dyDescent="0.25">
      <c r="O16965"/>
      <c r="P16965" s="29"/>
      <c r="R16965"/>
    </row>
    <row r="16966" spans="15:18" x14ac:dyDescent="0.25">
      <c r="O16966"/>
      <c r="P16966" s="29"/>
      <c r="R16966"/>
    </row>
    <row r="16967" spans="15:18" x14ac:dyDescent="0.25">
      <c r="O16967"/>
      <c r="P16967" s="29"/>
      <c r="R16967"/>
    </row>
    <row r="16968" spans="15:18" x14ac:dyDescent="0.25">
      <c r="O16968"/>
      <c r="P16968" s="29"/>
      <c r="R16968"/>
    </row>
    <row r="16969" spans="15:18" x14ac:dyDescent="0.25">
      <c r="O16969"/>
      <c r="P16969" s="29"/>
      <c r="R16969"/>
    </row>
    <row r="16970" spans="15:18" x14ac:dyDescent="0.25">
      <c r="O16970"/>
      <c r="P16970" s="29"/>
      <c r="R16970"/>
    </row>
    <row r="16971" spans="15:18" x14ac:dyDescent="0.25">
      <c r="O16971"/>
      <c r="P16971" s="29"/>
      <c r="R16971"/>
    </row>
    <row r="16972" spans="15:18" x14ac:dyDescent="0.25">
      <c r="O16972"/>
      <c r="P16972" s="29"/>
      <c r="R16972"/>
    </row>
    <row r="16973" spans="15:18" x14ac:dyDescent="0.25">
      <c r="O16973"/>
      <c r="P16973" s="29"/>
      <c r="R16973"/>
    </row>
    <row r="16974" spans="15:18" x14ac:dyDescent="0.25">
      <c r="O16974"/>
      <c r="P16974" s="29"/>
      <c r="R16974"/>
    </row>
    <row r="16975" spans="15:18" x14ac:dyDescent="0.25">
      <c r="O16975"/>
      <c r="P16975" s="29"/>
      <c r="R16975"/>
    </row>
    <row r="16976" spans="15:18" x14ac:dyDescent="0.25">
      <c r="O16976"/>
      <c r="P16976" s="29"/>
      <c r="R16976"/>
    </row>
    <row r="16977" spans="15:18" x14ac:dyDescent="0.25">
      <c r="O16977"/>
      <c r="P16977" s="29"/>
      <c r="R16977"/>
    </row>
    <row r="16978" spans="15:18" x14ac:dyDescent="0.25">
      <c r="O16978"/>
      <c r="P16978" s="29"/>
      <c r="R16978"/>
    </row>
    <row r="16979" spans="15:18" x14ac:dyDescent="0.25">
      <c r="O16979"/>
      <c r="P16979" s="29"/>
      <c r="R16979"/>
    </row>
    <row r="16980" spans="15:18" x14ac:dyDescent="0.25">
      <c r="O16980"/>
      <c r="P16980" s="29"/>
      <c r="R16980"/>
    </row>
    <row r="16981" spans="15:18" x14ac:dyDescent="0.25">
      <c r="O16981"/>
      <c r="P16981" s="29"/>
      <c r="R16981"/>
    </row>
    <row r="16982" spans="15:18" x14ac:dyDescent="0.25">
      <c r="O16982"/>
      <c r="P16982" s="29"/>
      <c r="R16982"/>
    </row>
    <row r="16983" spans="15:18" x14ac:dyDescent="0.25">
      <c r="O16983"/>
      <c r="P16983" s="29"/>
      <c r="R16983"/>
    </row>
    <row r="16984" spans="15:18" x14ac:dyDescent="0.25">
      <c r="O16984"/>
      <c r="P16984" s="29"/>
      <c r="R16984"/>
    </row>
    <row r="16985" spans="15:18" x14ac:dyDescent="0.25">
      <c r="O16985"/>
      <c r="P16985" s="29"/>
      <c r="R16985"/>
    </row>
    <row r="16986" spans="15:18" x14ac:dyDescent="0.25">
      <c r="O16986"/>
      <c r="P16986" s="29"/>
      <c r="R16986"/>
    </row>
    <row r="16987" spans="15:18" x14ac:dyDescent="0.25">
      <c r="O16987"/>
      <c r="P16987" s="29"/>
      <c r="R16987"/>
    </row>
    <row r="16988" spans="15:18" x14ac:dyDescent="0.25">
      <c r="O16988"/>
      <c r="P16988" s="29"/>
      <c r="R16988"/>
    </row>
    <row r="16989" spans="15:18" x14ac:dyDescent="0.25">
      <c r="O16989"/>
      <c r="P16989" s="29"/>
      <c r="R16989"/>
    </row>
    <row r="16990" spans="15:18" x14ac:dyDescent="0.25">
      <c r="O16990"/>
      <c r="P16990" s="29"/>
      <c r="R16990"/>
    </row>
    <row r="16991" spans="15:18" x14ac:dyDescent="0.25">
      <c r="O16991"/>
      <c r="P16991" s="29"/>
      <c r="R16991"/>
    </row>
    <row r="16992" spans="15:18" x14ac:dyDescent="0.25">
      <c r="O16992"/>
      <c r="P16992" s="29"/>
      <c r="R16992"/>
    </row>
    <row r="16993" spans="15:18" x14ac:dyDescent="0.25">
      <c r="O16993"/>
      <c r="P16993" s="29"/>
      <c r="R16993"/>
    </row>
    <row r="16994" spans="15:18" x14ac:dyDescent="0.25">
      <c r="O16994"/>
      <c r="P16994" s="29"/>
      <c r="R16994"/>
    </row>
    <row r="16995" spans="15:18" x14ac:dyDescent="0.25">
      <c r="O16995"/>
      <c r="P16995" s="29"/>
      <c r="R16995"/>
    </row>
    <row r="16996" spans="15:18" x14ac:dyDescent="0.25">
      <c r="O16996"/>
      <c r="P16996" s="29"/>
      <c r="R16996"/>
    </row>
    <row r="16997" spans="15:18" x14ac:dyDescent="0.25">
      <c r="O16997"/>
      <c r="P16997" s="29"/>
      <c r="R16997"/>
    </row>
    <row r="16998" spans="15:18" x14ac:dyDescent="0.25">
      <c r="O16998"/>
      <c r="P16998" s="29"/>
      <c r="R16998"/>
    </row>
    <row r="16999" spans="15:18" x14ac:dyDescent="0.25">
      <c r="O16999"/>
      <c r="P16999" s="29"/>
      <c r="R16999"/>
    </row>
    <row r="17000" spans="15:18" x14ac:dyDescent="0.25">
      <c r="O17000"/>
      <c r="P17000" s="29"/>
      <c r="R17000"/>
    </row>
    <row r="17001" spans="15:18" x14ac:dyDescent="0.25">
      <c r="O17001"/>
      <c r="P17001" s="29"/>
      <c r="R17001"/>
    </row>
    <row r="17002" spans="15:18" x14ac:dyDescent="0.25">
      <c r="O17002"/>
      <c r="P17002" s="29"/>
      <c r="R17002"/>
    </row>
    <row r="17003" spans="15:18" x14ac:dyDescent="0.25">
      <c r="O17003"/>
      <c r="P17003" s="29"/>
      <c r="R17003"/>
    </row>
    <row r="17004" spans="15:18" x14ac:dyDescent="0.25">
      <c r="O17004"/>
      <c r="P17004" s="29"/>
      <c r="R17004"/>
    </row>
    <row r="17005" spans="15:18" x14ac:dyDescent="0.25">
      <c r="O17005"/>
      <c r="P17005" s="29"/>
      <c r="R17005"/>
    </row>
    <row r="17006" spans="15:18" x14ac:dyDescent="0.25">
      <c r="O17006"/>
      <c r="P17006" s="29"/>
      <c r="R17006"/>
    </row>
    <row r="17007" spans="15:18" x14ac:dyDescent="0.25">
      <c r="O17007"/>
      <c r="P17007" s="29"/>
      <c r="R17007"/>
    </row>
    <row r="17008" spans="15:18" x14ac:dyDescent="0.25">
      <c r="O17008"/>
      <c r="P17008" s="29"/>
      <c r="R17008"/>
    </row>
    <row r="17009" spans="15:18" x14ac:dyDescent="0.25">
      <c r="O17009"/>
      <c r="P17009" s="29"/>
      <c r="R17009"/>
    </row>
    <row r="17010" spans="15:18" x14ac:dyDescent="0.25">
      <c r="O17010"/>
      <c r="P17010" s="29"/>
      <c r="R17010"/>
    </row>
    <row r="17011" spans="15:18" x14ac:dyDescent="0.25">
      <c r="O17011"/>
      <c r="P17011" s="29"/>
      <c r="R17011"/>
    </row>
    <row r="17012" spans="15:18" x14ac:dyDescent="0.25">
      <c r="O17012"/>
      <c r="P17012" s="29"/>
      <c r="R17012"/>
    </row>
    <row r="17013" spans="15:18" x14ac:dyDescent="0.25">
      <c r="O17013"/>
      <c r="P17013" s="29"/>
      <c r="R17013"/>
    </row>
    <row r="17014" spans="15:18" x14ac:dyDescent="0.25">
      <c r="O17014"/>
      <c r="P17014" s="29"/>
      <c r="R17014"/>
    </row>
    <row r="17015" spans="15:18" x14ac:dyDescent="0.25">
      <c r="O17015"/>
      <c r="P17015" s="29"/>
      <c r="R17015"/>
    </row>
    <row r="17016" spans="15:18" x14ac:dyDescent="0.25">
      <c r="O17016"/>
      <c r="P17016" s="29"/>
      <c r="R17016"/>
    </row>
    <row r="17017" spans="15:18" x14ac:dyDescent="0.25">
      <c r="O17017"/>
      <c r="P17017" s="29"/>
      <c r="R17017"/>
    </row>
    <row r="17018" spans="15:18" x14ac:dyDescent="0.25">
      <c r="O17018"/>
      <c r="P17018" s="29"/>
      <c r="R17018"/>
    </row>
    <row r="17019" spans="15:18" x14ac:dyDescent="0.25">
      <c r="O17019"/>
      <c r="P17019" s="29"/>
      <c r="R17019"/>
    </row>
    <row r="17020" spans="15:18" x14ac:dyDescent="0.25">
      <c r="O17020"/>
      <c r="P17020" s="29"/>
      <c r="R17020"/>
    </row>
    <row r="17021" spans="15:18" x14ac:dyDescent="0.25">
      <c r="O17021"/>
      <c r="P17021" s="29"/>
      <c r="R17021"/>
    </row>
    <row r="17022" spans="15:18" x14ac:dyDescent="0.25">
      <c r="O17022"/>
      <c r="P17022" s="29"/>
      <c r="R17022"/>
    </row>
    <row r="17023" spans="15:18" x14ac:dyDescent="0.25">
      <c r="O17023"/>
      <c r="P17023" s="29"/>
      <c r="R17023"/>
    </row>
    <row r="17024" spans="15:18" x14ac:dyDescent="0.25">
      <c r="O17024"/>
      <c r="P17024" s="29"/>
      <c r="R17024"/>
    </row>
    <row r="17025" spans="15:18" x14ac:dyDescent="0.25">
      <c r="O17025"/>
      <c r="P17025" s="29"/>
      <c r="R17025"/>
    </row>
    <row r="17026" spans="15:18" x14ac:dyDescent="0.25">
      <c r="O17026"/>
      <c r="P17026" s="29"/>
      <c r="R17026"/>
    </row>
    <row r="17027" spans="15:18" x14ac:dyDescent="0.25">
      <c r="O17027"/>
      <c r="P17027" s="29"/>
      <c r="R17027"/>
    </row>
    <row r="17028" spans="15:18" x14ac:dyDescent="0.25">
      <c r="O17028"/>
      <c r="P17028" s="29"/>
      <c r="R17028"/>
    </row>
    <row r="17029" spans="15:18" x14ac:dyDescent="0.25">
      <c r="O17029"/>
      <c r="P17029" s="29"/>
      <c r="R17029"/>
    </row>
    <row r="17030" spans="15:18" x14ac:dyDescent="0.25">
      <c r="O17030"/>
      <c r="P17030" s="29"/>
      <c r="R17030"/>
    </row>
    <row r="17031" spans="15:18" x14ac:dyDescent="0.25">
      <c r="O17031"/>
      <c r="P17031" s="29"/>
      <c r="R17031"/>
    </row>
    <row r="17032" spans="15:18" x14ac:dyDescent="0.25">
      <c r="O17032"/>
      <c r="P17032" s="29"/>
      <c r="R17032"/>
    </row>
    <row r="17033" spans="15:18" x14ac:dyDescent="0.25">
      <c r="O17033"/>
      <c r="P17033" s="29"/>
      <c r="R17033"/>
    </row>
    <row r="17034" spans="15:18" x14ac:dyDescent="0.25">
      <c r="O17034"/>
      <c r="P17034" s="29"/>
      <c r="R17034"/>
    </row>
    <row r="17035" spans="15:18" x14ac:dyDescent="0.25">
      <c r="O17035"/>
      <c r="P17035" s="29"/>
      <c r="R17035"/>
    </row>
    <row r="17036" spans="15:18" x14ac:dyDescent="0.25">
      <c r="O17036"/>
      <c r="P17036" s="29"/>
      <c r="R17036"/>
    </row>
    <row r="17037" spans="15:18" x14ac:dyDescent="0.25">
      <c r="O17037"/>
      <c r="P17037" s="29"/>
      <c r="R17037"/>
    </row>
    <row r="17038" spans="15:18" x14ac:dyDescent="0.25">
      <c r="O17038"/>
      <c r="P17038" s="29"/>
      <c r="R17038"/>
    </row>
    <row r="17039" spans="15:18" x14ac:dyDescent="0.25">
      <c r="O17039"/>
      <c r="P17039" s="29"/>
      <c r="R17039"/>
    </row>
    <row r="17040" spans="15:18" x14ac:dyDescent="0.25">
      <c r="O17040"/>
      <c r="P17040" s="29"/>
      <c r="R17040"/>
    </row>
    <row r="17041" spans="15:18" x14ac:dyDescent="0.25">
      <c r="O17041"/>
      <c r="P17041" s="29"/>
      <c r="R17041"/>
    </row>
    <row r="17042" spans="15:18" x14ac:dyDescent="0.25">
      <c r="O17042"/>
      <c r="P17042" s="29"/>
      <c r="R17042"/>
    </row>
    <row r="17043" spans="15:18" x14ac:dyDescent="0.25">
      <c r="O17043"/>
      <c r="P17043" s="29"/>
      <c r="R17043"/>
    </row>
    <row r="17044" spans="15:18" x14ac:dyDescent="0.25">
      <c r="O17044"/>
      <c r="P17044" s="29"/>
      <c r="R17044"/>
    </row>
    <row r="17045" spans="15:18" x14ac:dyDescent="0.25">
      <c r="O17045"/>
      <c r="P17045" s="29"/>
      <c r="R17045"/>
    </row>
    <row r="17046" spans="15:18" x14ac:dyDescent="0.25">
      <c r="O17046"/>
      <c r="P17046" s="29"/>
      <c r="R17046"/>
    </row>
    <row r="17047" spans="15:18" x14ac:dyDescent="0.25">
      <c r="O17047"/>
      <c r="P17047" s="29"/>
      <c r="R17047"/>
    </row>
    <row r="17048" spans="15:18" x14ac:dyDescent="0.25">
      <c r="O17048"/>
      <c r="P17048" s="29"/>
      <c r="R17048"/>
    </row>
    <row r="17049" spans="15:18" x14ac:dyDescent="0.25">
      <c r="O17049"/>
      <c r="P17049" s="29"/>
      <c r="R17049"/>
    </row>
    <row r="17050" spans="15:18" x14ac:dyDescent="0.25">
      <c r="O17050"/>
      <c r="P17050" s="29"/>
      <c r="R17050"/>
    </row>
    <row r="17051" spans="15:18" x14ac:dyDescent="0.25">
      <c r="O17051"/>
      <c r="P17051" s="29"/>
      <c r="R17051"/>
    </row>
    <row r="17052" spans="15:18" x14ac:dyDescent="0.25">
      <c r="O17052"/>
      <c r="P17052" s="29"/>
      <c r="R17052"/>
    </row>
    <row r="17053" spans="15:18" x14ac:dyDescent="0.25">
      <c r="O17053"/>
      <c r="P17053" s="29"/>
      <c r="R17053"/>
    </row>
    <row r="17054" spans="15:18" x14ac:dyDescent="0.25">
      <c r="O17054"/>
      <c r="P17054" s="29"/>
      <c r="R17054"/>
    </row>
    <row r="17055" spans="15:18" x14ac:dyDescent="0.25">
      <c r="O17055"/>
      <c r="P17055" s="29"/>
      <c r="R17055"/>
    </row>
    <row r="17056" spans="15:18" x14ac:dyDescent="0.25">
      <c r="O17056"/>
      <c r="P17056" s="29"/>
      <c r="R17056"/>
    </row>
    <row r="17057" spans="15:18" x14ac:dyDescent="0.25">
      <c r="O17057"/>
      <c r="P17057" s="29"/>
      <c r="R17057"/>
    </row>
    <row r="17058" spans="15:18" x14ac:dyDescent="0.25">
      <c r="O17058"/>
      <c r="P17058" s="29"/>
      <c r="R17058"/>
    </row>
    <row r="17059" spans="15:18" x14ac:dyDescent="0.25">
      <c r="O17059"/>
      <c r="P17059" s="29"/>
      <c r="R17059"/>
    </row>
    <row r="17060" spans="15:18" x14ac:dyDescent="0.25">
      <c r="O17060"/>
      <c r="P17060" s="29"/>
      <c r="R17060"/>
    </row>
    <row r="17061" spans="15:18" x14ac:dyDescent="0.25">
      <c r="O17061"/>
      <c r="P17061" s="29"/>
      <c r="R17061"/>
    </row>
    <row r="17062" spans="15:18" x14ac:dyDescent="0.25">
      <c r="O17062"/>
      <c r="P17062" s="29"/>
      <c r="R17062"/>
    </row>
    <row r="17063" spans="15:18" x14ac:dyDescent="0.25">
      <c r="O17063"/>
      <c r="P17063" s="29"/>
      <c r="R17063"/>
    </row>
    <row r="17064" spans="15:18" x14ac:dyDescent="0.25">
      <c r="O17064"/>
      <c r="P17064" s="29"/>
      <c r="R17064"/>
    </row>
    <row r="17065" spans="15:18" x14ac:dyDescent="0.25">
      <c r="O17065"/>
      <c r="P17065" s="29"/>
      <c r="R17065"/>
    </row>
    <row r="17066" spans="15:18" x14ac:dyDescent="0.25">
      <c r="O17066"/>
      <c r="P17066" s="29"/>
      <c r="R17066"/>
    </row>
    <row r="17067" spans="15:18" x14ac:dyDescent="0.25">
      <c r="O17067"/>
      <c r="P17067" s="29"/>
      <c r="R17067"/>
    </row>
    <row r="17068" spans="15:18" x14ac:dyDescent="0.25">
      <c r="O17068"/>
      <c r="P17068" s="29"/>
      <c r="R17068"/>
    </row>
    <row r="17069" spans="15:18" x14ac:dyDescent="0.25">
      <c r="O17069"/>
      <c r="P17069" s="29"/>
      <c r="R17069"/>
    </row>
    <row r="17070" spans="15:18" x14ac:dyDescent="0.25">
      <c r="O17070"/>
      <c r="P17070" s="29"/>
      <c r="R17070"/>
    </row>
    <row r="17071" spans="15:18" x14ac:dyDescent="0.25">
      <c r="O17071"/>
      <c r="P17071" s="29"/>
      <c r="R17071"/>
    </row>
    <row r="17072" spans="15:18" x14ac:dyDescent="0.25">
      <c r="O17072"/>
      <c r="P17072" s="29"/>
      <c r="R17072"/>
    </row>
    <row r="17073" spans="15:18" x14ac:dyDescent="0.25">
      <c r="O17073"/>
      <c r="P17073" s="29"/>
      <c r="R17073"/>
    </row>
    <row r="17074" spans="15:18" x14ac:dyDescent="0.25">
      <c r="O17074"/>
      <c r="P17074" s="29"/>
      <c r="R17074"/>
    </row>
    <row r="17075" spans="15:18" x14ac:dyDescent="0.25">
      <c r="O17075"/>
      <c r="P17075" s="29"/>
      <c r="R17075"/>
    </row>
    <row r="17076" spans="15:18" x14ac:dyDescent="0.25">
      <c r="O17076"/>
      <c r="P17076" s="29"/>
      <c r="R17076"/>
    </row>
    <row r="17077" spans="15:18" x14ac:dyDescent="0.25">
      <c r="O17077"/>
      <c r="P17077" s="29"/>
      <c r="R17077"/>
    </row>
    <row r="17078" spans="15:18" x14ac:dyDescent="0.25">
      <c r="O17078"/>
      <c r="P17078" s="29"/>
      <c r="R17078"/>
    </row>
    <row r="17079" spans="15:18" x14ac:dyDescent="0.25">
      <c r="O17079"/>
      <c r="P17079" s="29"/>
      <c r="R17079"/>
    </row>
    <row r="17080" spans="15:18" x14ac:dyDescent="0.25">
      <c r="O17080"/>
      <c r="P17080" s="29"/>
      <c r="R17080"/>
    </row>
    <row r="17081" spans="15:18" x14ac:dyDescent="0.25">
      <c r="O17081"/>
      <c r="P17081" s="29"/>
      <c r="R17081"/>
    </row>
    <row r="17082" spans="15:18" x14ac:dyDescent="0.25">
      <c r="O17082"/>
      <c r="P17082" s="29"/>
      <c r="R17082"/>
    </row>
    <row r="17083" spans="15:18" x14ac:dyDescent="0.25">
      <c r="O17083"/>
      <c r="P17083" s="29"/>
      <c r="R17083"/>
    </row>
    <row r="17084" spans="15:18" x14ac:dyDescent="0.25">
      <c r="O17084"/>
      <c r="P17084" s="29"/>
      <c r="R17084"/>
    </row>
    <row r="17085" spans="15:18" x14ac:dyDescent="0.25">
      <c r="O17085"/>
      <c r="P17085" s="29"/>
      <c r="R17085"/>
    </row>
    <row r="17086" spans="15:18" x14ac:dyDescent="0.25">
      <c r="O17086"/>
      <c r="P17086" s="29"/>
      <c r="R17086"/>
    </row>
    <row r="17087" spans="15:18" x14ac:dyDescent="0.25">
      <c r="O17087"/>
      <c r="P17087" s="29"/>
      <c r="R17087"/>
    </row>
    <row r="17088" spans="15:18" x14ac:dyDescent="0.25">
      <c r="O17088"/>
      <c r="P17088" s="29"/>
      <c r="R17088"/>
    </row>
    <row r="17089" spans="15:18" x14ac:dyDescent="0.25">
      <c r="O17089"/>
      <c r="P17089" s="29"/>
      <c r="R17089"/>
    </row>
    <row r="17090" spans="15:18" x14ac:dyDescent="0.25">
      <c r="O17090"/>
      <c r="P17090" s="29"/>
      <c r="R17090"/>
    </row>
    <row r="17091" spans="15:18" x14ac:dyDescent="0.25">
      <c r="O17091"/>
      <c r="P17091" s="29"/>
      <c r="R17091"/>
    </row>
    <row r="17092" spans="15:18" x14ac:dyDescent="0.25">
      <c r="O17092"/>
      <c r="P17092" s="29"/>
      <c r="R17092"/>
    </row>
    <row r="17093" spans="15:18" x14ac:dyDescent="0.25">
      <c r="O17093"/>
      <c r="P17093" s="29"/>
      <c r="R17093"/>
    </row>
    <row r="17094" spans="15:18" x14ac:dyDescent="0.25">
      <c r="O17094"/>
      <c r="P17094" s="29"/>
      <c r="R17094"/>
    </row>
    <row r="17095" spans="15:18" x14ac:dyDescent="0.25">
      <c r="O17095"/>
      <c r="P17095" s="29"/>
      <c r="R17095"/>
    </row>
    <row r="17096" spans="15:18" x14ac:dyDescent="0.25">
      <c r="O17096"/>
      <c r="P17096" s="29"/>
      <c r="R17096"/>
    </row>
    <row r="17097" spans="15:18" x14ac:dyDescent="0.25">
      <c r="O17097"/>
      <c r="P17097" s="29"/>
      <c r="R17097"/>
    </row>
    <row r="17098" spans="15:18" x14ac:dyDescent="0.25">
      <c r="O17098"/>
      <c r="P17098" s="29"/>
      <c r="R17098"/>
    </row>
    <row r="17099" spans="15:18" x14ac:dyDescent="0.25">
      <c r="O17099"/>
      <c r="P17099" s="29"/>
      <c r="R17099"/>
    </row>
    <row r="17100" spans="15:18" x14ac:dyDescent="0.25">
      <c r="O17100"/>
      <c r="P17100" s="29"/>
      <c r="R17100"/>
    </row>
    <row r="17101" spans="15:18" x14ac:dyDescent="0.25">
      <c r="O17101"/>
      <c r="P17101" s="29"/>
      <c r="R17101"/>
    </row>
    <row r="17102" spans="15:18" x14ac:dyDescent="0.25">
      <c r="O17102"/>
      <c r="P17102" s="29"/>
      <c r="R17102"/>
    </row>
    <row r="17103" spans="15:18" x14ac:dyDescent="0.25">
      <c r="O17103"/>
      <c r="P17103" s="29"/>
      <c r="R17103"/>
    </row>
    <row r="17104" spans="15:18" x14ac:dyDescent="0.25">
      <c r="O17104"/>
      <c r="P17104" s="29"/>
      <c r="R17104"/>
    </row>
    <row r="17105" spans="15:18" x14ac:dyDescent="0.25">
      <c r="O17105"/>
      <c r="P17105" s="29"/>
      <c r="R17105"/>
    </row>
    <row r="17106" spans="15:18" x14ac:dyDescent="0.25">
      <c r="O17106"/>
      <c r="P17106" s="29"/>
      <c r="R17106"/>
    </row>
    <row r="17107" spans="15:18" x14ac:dyDescent="0.25">
      <c r="O17107"/>
      <c r="P17107" s="29"/>
      <c r="R17107"/>
    </row>
    <row r="17108" spans="15:18" x14ac:dyDescent="0.25">
      <c r="O17108"/>
      <c r="P17108" s="29"/>
      <c r="R17108"/>
    </row>
    <row r="17109" spans="15:18" x14ac:dyDescent="0.25">
      <c r="O17109"/>
      <c r="P17109" s="29"/>
      <c r="R17109"/>
    </row>
    <row r="17110" spans="15:18" x14ac:dyDescent="0.25">
      <c r="O17110"/>
      <c r="P17110" s="29"/>
      <c r="R17110"/>
    </row>
    <row r="17111" spans="15:18" x14ac:dyDescent="0.25">
      <c r="O17111"/>
      <c r="P17111" s="29"/>
      <c r="R17111"/>
    </row>
    <row r="17112" spans="15:18" x14ac:dyDescent="0.25">
      <c r="O17112"/>
      <c r="P17112" s="29"/>
      <c r="R17112"/>
    </row>
    <row r="17113" spans="15:18" x14ac:dyDescent="0.25">
      <c r="O17113"/>
      <c r="P17113" s="29"/>
      <c r="R17113"/>
    </row>
    <row r="17114" spans="15:18" x14ac:dyDescent="0.25">
      <c r="O17114"/>
      <c r="P17114" s="29"/>
      <c r="R17114"/>
    </row>
    <row r="17115" spans="15:18" x14ac:dyDescent="0.25">
      <c r="O17115"/>
      <c r="P17115" s="29"/>
      <c r="R17115"/>
    </row>
    <row r="17116" spans="15:18" x14ac:dyDescent="0.25">
      <c r="O17116"/>
      <c r="P17116" s="29"/>
      <c r="R17116"/>
    </row>
    <row r="17117" spans="15:18" x14ac:dyDescent="0.25">
      <c r="O17117"/>
      <c r="P17117" s="29"/>
      <c r="R17117"/>
    </row>
    <row r="17118" spans="15:18" x14ac:dyDescent="0.25">
      <c r="O17118"/>
      <c r="P17118" s="29"/>
      <c r="R17118"/>
    </row>
    <row r="17119" spans="15:18" x14ac:dyDescent="0.25">
      <c r="O17119"/>
      <c r="P17119" s="29"/>
      <c r="R17119"/>
    </row>
    <row r="17120" spans="15:18" x14ac:dyDescent="0.25">
      <c r="O17120"/>
      <c r="P17120" s="29"/>
      <c r="R17120"/>
    </row>
    <row r="17121" spans="15:18" x14ac:dyDescent="0.25">
      <c r="O17121"/>
      <c r="P17121" s="29"/>
      <c r="R17121"/>
    </row>
    <row r="17122" spans="15:18" x14ac:dyDescent="0.25">
      <c r="O17122"/>
      <c r="P17122" s="29"/>
      <c r="R17122"/>
    </row>
    <row r="17123" spans="15:18" x14ac:dyDescent="0.25">
      <c r="O17123"/>
      <c r="P17123" s="29"/>
      <c r="R17123"/>
    </row>
    <row r="17124" spans="15:18" x14ac:dyDescent="0.25">
      <c r="O17124"/>
      <c r="P17124" s="29"/>
      <c r="R17124"/>
    </row>
    <row r="17125" spans="15:18" x14ac:dyDescent="0.25">
      <c r="O17125"/>
      <c r="P17125" s="29"/>
      <c r="R17125"/>
    </row>
    <row r="17126" spans="15:18" x14ac:dyDescent="0.25">
      <c r="O17126"/>
      <c r="P17126" s="29"/>
      <c r="R17126"/>
    </row>
    <row r="17127" spans="15:18" x14ac:dyDescent="0.25">
      <c r="O17127"/>
      <c r="P17127" s="29"/>
      <c r="R17127"/>
    </row>
    <row r="17128" spans="15:18" x14ac:dyDescent="0.25">
      <c r="O17128"/>
      <c r="P17128" s="29"/>
      <c r="R17128"/>
    </row>
    <row r="17129" spans="15:18" x14ac:dyDescent="0.25">
      <c r="O17129"/>
      <c r="P17129" s="29"/>
      <c r="R17129"/>
    </row>
    <row r="17130" spans="15:18" x14ac:dyDescent="0.25">
      <c r="O17130"/>
      <c r="P17130" s="29"/>
      <c r="R17130"/>
    </row>
    <row r="17131" spans="15:18" x14ac:dyDescent="0.25">
      <c r="O17131"/>
      <c r="P17131" s="29"/>
      <c r="R17131"/>
    </row>
    <row r="17132" spans="15:18" x14ac:dyDescent="0.25">
      <c r="O17132"/>
      <c r="P17132" s="29"/>
      <c r="R17132"/>
    </row>
    <row r="17133" spans="15:18" x14ac:dyDescent="0.25">
      <c r="O17133"/>
      <c r="P17133" s="29"/>
      <c r="R17133"/>
    </row>
    <row r="17134" spans="15:18" x14ac:dyDescent="0.25">
      <c r="O17134"/>
      <c r="P17134" s="29"/>
      <c r="R17134"/>
    </row>
    <row r="17135" spans="15:18" x14ac:dyDescent="0.25">
      <c r="O17135"/>
      <c r="P17135" s="29"/>
      <c r="R17135"/>
    </row>
    <row r="17136" spans="15:18" x14ac:dyDescent="0.25">
      <c r="O17136"/>
      <c r="P17136" s="29"/>
      <c r="R17136"/>
    </row>
    <row r="17137" spans="15:18" x14ac:dyDescent="0.25">
      <c r="O17137"/>
      <c r="P17137" s="29"/>
      <c r="R17137"/>
    </row>
    <row r="17138" spans="15:18" x14ac:dyDescent="0.25">
      <c r="O17138"/>
      <c r="P17138" s="29"/>
      <c r="R17138"/>
    </row>
    <row r="17139" spans="15:18" x14ac:dyDescent="0.25">
      <c r="O17139"/>
      <c r="P17139" s="29"/>
      <c r="R17139"/>
    </row>
    <row r="17140" spans="15:18" x14ac:dyDescent="0.25">
      <c r="O17140"/>
      <c r="P17140" s="29"/>
      <c r="R17140"/>
    </row>
    <row r="17141" spans="15:18" x14ac:dyDescent="0.25">
      <c r="O17141"/>
      <c r="P17141" s="29"/>
      <c r="R17141"/>
    </row>
    <row r="17142" spans="15:18" x14ac:dyDescent="0.25">
      <c r="O17142"/>
      <c r="P17142" s="29"/>
      <c r="R17142"/>
    </row>
    <row r="17143" spans="15:18" x14ac:dyDescent="0.25">
      <c r="O17143"/>
      <c r="P17143" s="29"/>
      <c r="R17143"/>
    </row>
    <row r="17144" spans="15:18" x14ac:dyDescent="0.25">
      <c r="O17144"/>
      <c r="P17144" s="29"/>
      <c r="R17144"/>
    </row>
    <row r="17145" spans="15:18" x14ac:dyDescent="0.25">
      <c r="O17145"/>
      <c r="P17145" s="29"/>
      <c r="R17145"/>
    </row>
    <row r="17146" spans="15:18" x14ac:dyDescent="0.25">
      <c r="O17146"/>
      <c r="P17146" s="29"/>
      <c r="R17146"/>
    </row>
    <row r="17147" spans="15:18" x14ac:dyDescent="0.25">
      <c r="O17147"/>
      <c r="P17147" s="29"/>
      <c r="R17147"/>
    </row>
    <row r="17148" spans="15:18" x14ac:dyDescent="0.25">
      <c r="O17148"/>
      <c r="P17148" s="29"/>
      <c r="R17148"/>
    </row>
    <row r="17149" spans="15:18" x14ac:dyDescent="0.25">
      <c r="O17149"/>
      <c r="P17149" s="29"/>
      <c r="R17149"/>
    </row>
    <row r="17150" spans="15:18" x14ac:dyDescent="0.25">
      <c r="O17150"/>
      <c r="P17150" s="29"/>
      <c r="R17150"/>
    </row>
    <row r="17151" spans="15:18" x14ac:dyDescent="0.25">
      <c r="O17151"/>
      <c r="P17151" s="29"/>
      <c r="R17151"/>
    </row>
    <row r="17152" spans="15:18" x14ac:dyDescent="0.25">
      <c r="O17152"/>
      <c r="P17152" s="29"/>
      <c r="R17152"/>
    </row>
    <row r="17153" spans="15:18" x14ac:dyDescent="0.25">
      <c r="O17153"/>
      <c r="P17153" s="29"/>
      <c r="R17153"/>
    </row>
    <row r="17154" spans="15:18" x14ac:dyDescent="0.25">
      <c r="O17154"/>
      <c r="P17154" s="29"/>
      <c r="R17154"/>
    </row>
    <row r="17155" spans="15:18" x14ac:dyDescent="0.25">
      <c r="O17155"/>
      <c r="P17155" s="29"/>
      <c r="R17155"/>
    </row>
    <row r="17156" spans="15:18" x14ac:dyDescent="0.25">
      <c r="O17156"/>
      <c r="P17156" s="29"/>
      <c r="R17156"/>
    </row>
    <row r="17157" spans="15:18" x14ac:dyDescent="0.25">
      <c r="O17157"/>
      <c r="P17157" s="29"/>
      <c r="R17157"/>
    </row>
    <row r="17158" spans="15:18" x14ac:dyDescent="0.25">
      <c r="O17158"/>
      <c r="P17158" s="29"/>
      <c r="R17158"/>
    </row>
    <row r="17159" spans="15:18" x14ac:dyDescent="0.25">
      <c r="O17159"/>
      <c r="P17159" s="29"/>
      <c r="R17159"/>
    </row>
    <row r="17160" spans="15:18" x14ac:dyDescent="0.25">
      <c r="O17160"/>
      <c r="P17160" s="29"/>
      <c r="R17160"/>
    </row>
    <row r="17161" spans="15:18" x14ac:dyDescent="0.25">
      <c r="O17161"/>
      <c r="P17161" s="29"/>
      <c r="R17161"/>
    </row>
    <row r="17162" spans="15:18" x14ac:dyDescent="0.25">
      <c r="O17162"/>
      <c r="P17162" s="29"/>
      <c r="R17162"/>
    </row>
    <row r="17163" spans="15:18" x14ac:dyDescent="0.25">
      <c r="O17163"/>
      <c r="P17163" s="29"/>
      <c r="R17163"/>
    </row>
    <row r="17164" spans="15:18" x14ac:dyDescent="0.25">
      <c r="O17164"/>
      <c r="P17164" s="29"/>
      <c r="R17164"/>
    </row>
    <row r="17165" spans="15:18" x14ac:dyDescent="0.25">
      <c r="O17165"/>
      <c r="P17165" s="29"/>
      <c r="R17165"/>
    </row>
    <row r="17166" spans="15:18" x14ac:dyDescent="0.25">
      <c r="O17166"/>
      <c r="P17166" s="29"/>
      <c r="R17166"/>
    </row>
    <row r="17167" spans="15:18" x14ac:dyDescent="0.25">
      <c r="O17167"/>
      <c r="P17167" s="29"/>
      <c r="R17167"/>
    </row>
    <row r="17168" spans="15:18" x14ac:dyDescent="0.25">
      <c r="O17168"/>
      <c r="P17168" s="29"/>
      <c r="R17168"/>
    </row>
    <row r="17169" spans="15:18" x14ac:dyDescent="0.25">
      <c r="O17169"/>
      <c r="P17169" s="29"/>
      <c r="R17169"/>
    </row>
    <row r="17170" spans="15:18" x14ac:dyDescent="0.25">
      <c r="O17170"/>
      <c r="P17170" s="29"/>
      <c r="R17170"/>
    </row>
    <row r="17171" spans="15:18" x14ac:dyDescent="0.25">
      <c r="O17171"/>
      <c r="P17171" s="29"/>
      <c r="R17171"/>
    </row>
    <row r="17172" spans="15:18" x14ac:dyDescent="0.25">
      <c r="O17172"/>
      <c r="P17172" s="29"/>
      <c r="R17172"/>
    </row>
    <row r="17173" spans="15:18" x14ac:dyDescent="0.25">
      <c r="O17173"/>
      <c r="P17173" s="29"/>
      <c r="R17173"/>
    </row>
    <row r="17174" spans="15:18" x14ac:dyDescent="0.25">
      <c r="O17174"/>
      <c r="P17174" s="29"/>
      <c r="R17174"/>
    </row>
    <row r="17175" spans="15:18" x14ac:dyDescent="0.25">
      <c r="O17175"/>
      <c r="P17175" s="29"/>
      <c r="R17175"/>
    </row>
    <row r="17176" spans="15:18" x14ac:dyDescent="0.25">
      <c r="O17176"/>
      <c r="P17176" s="29"/>
      <c r="R17176"/>
    </row>
    <row r="17177" spans="15:18" x14ac:dyDescent="0.25">
      <c r="O17177"/>
      <c r="P17177" s="29"/>
      <c r="R17177"/>
    </row>
    <row r="17178" spans="15:18" x14ac:dyDescent="0.25">
      <c r="O17178"/>
      <c r="P17178" s="29"/>
      <c r="R17178"/>
    </row>
    <row r="17179" spans="15:18" x14ac:dyDescent="0.25">
      <c r="O17179"/>
      <c r="P17179" s="29"/>
      <c r="R17179"/>
    </row>
    <row r="17180" spans="15:18" x14ac:dyDescent="0.25">
      <c r="O17180"/>
      <c r="P17180" s="29"/>
      <c r="R17180"/>
    </row>
    <row r="17181" spans="15:18" x14ac:dyDescent="0.25">
      <c r="O17181"/>
      <c r="P17181" s="29"/>
      <c r="R17181"/>
    </row>
    <row r="17182" spans="15:18" x14ac:dyDescent="0.25">
      <c r="O17182"/>
      <c r="P17182" s="29"/>
      <c r="R17182"/>
    </row>
    <row r="17183" spans="15:18" x14ac:dyDescent="0.25">
      <c r="O17183"/>
      <c r="P17183" s="29"/>
      <c r="R17183"/>
    </row>
    <row r="17184" spans="15:18" x14ac:dyDescent="0.25">
      <c r="O17184"/>
      <c r="P17184" s="29"/>
      <c r="R17184"/>
    </row>
    <row r="17185" spans="15:18" x14ac:dyDescent="0.25">
      <c r="O17185"/>
      <c r="P17185" s="29"/>
      <c r="R17185"/>
    </row>
    <row r="17186" spans="15:18" x14ac:dyDescent="0.25">
      <c r="O17186"/>
      <c r="P17186" s="29"/>
      <c r="R17186"/>
    </row>
    <row r="17187" spans="15:18" x14ac:dyDescent="0.25">
      <c r="O17187"/>
      <c r="P17187" s="29"/>
      <c r="R17187"/>
    </row>
    <row r="17188" spans="15:18" x14ac:dyDescent="0.25">
      <c r="O17188"/>
      <c r="P17188" s="29"/>
      <c r="R17188"/>
    </row>
    <row r="17189" spans="15:18" x14ac:dyDescent="0.25">
      <c r="O17189"/>
      <c r="P17189" s="29"/>
      <c r="R17189"/>
    </row>
    <row r="17190" spans="15:18" x14ac:dyDescent="0.25">
      <c r="O17190"/>
      <c r="P17190" s="29"/>
      <c r="R17190"/>
    </row>
    <row r="17191" spans="15:18" x14ac:dyDescent="0.25">
      <c r="O17191"/>
      <c r="P17191" s="29"/>
      <c r="R17191"/>
    </row>
    <row r="17192" spans="15:18" x14ac:dyDescent="0.25">
      <c r="O17192"/>
      <c r="P17192" s="29"/>
      <c r="R17192"/>
    </row>
    <row r="17193" spans="15:18" x14ac:dyDescent="0.25">
      <c r="O17193"/>
      <c r="P17193" s="29"/>
      <c r="R17193"/>
    </row>
    <row r="17194" spans="15:18" x14ac:dyDescent="0.25">
      <c r="O17194"/>
      <c r="P17194" s="29"/>
      <c r="R17194"/>
    </row>
    <row r="17195" spans="15:18" x14ac:dyDescent="0.25">
      <c r="O17195"/>
      <c r="P17195" s="29"/>
      <c r="R17195"/>
    </row>
    <row r="17196" spans="15:18" x14ac:dyDescent="0.25">
      <c r="O17196"/>
      <c r="P17196" s="29"/>
      <c r="R17196"/>
    </row>
    <row r="17197" spans="15:18" x14ac:dyDescent="0.25">
      <c r="O17197"/>
      <c r="P17197" s="29"/>
      <c r="R17197"/>
    </row>
    <row r="17198" spans="15:18" x14ac:dyDescent="0.25">
      <c r="O17198"/>
      <c r="P17198" s="29"/>
      <c r="R17198"/>
    </row>
    <row r="17199" spans="15:18" x14ac:dyDescent="0.25">
      <c r="O17199"/>
      <c r="P17199" s="29"/>
      <c r="R17199"/>
    </row>
    <row r="17200" spans="15:18" x14ac:dyDescent="0.25">
      <c r="O17200"/>
      <c r="P17200" s="29"/>
      <c r="R17200"/>
    </row>
    <row r="17201" spans="15:18" x14ac:dyDescent="0.25">
      <c r="O17201"/>
      <c r="P17201" s="29"/>
      <c r="R17201"/>
    </row>
    <row r="17202" spans="15:18" x14ac:dyDescent="0.25">
      <c r="O17202"/>
      <c r="P17202" s="29"/>
      <c r="R17202"/>
    </row>
    <row r="17203" spans="15:18" x14ac:dyDescent="0.25">
      <c r="O17203"/>
      <c r="P17203" s="29"/>
      <c r="R17203"/>
    </row>
    <row r="17204" spans="15:18" x14ac:dyDescent="0.25">
      <c r="O17204"/>
      <c r="P17204" s="29"/>
      <c r="R17204"/>
    </row>
    <row r="17205" spans="15:18" x14ac:dyDescent="0.25">
      <c r="O17205"/>
      <c r="P17205" s="29"/>
      <c r="R17205"/>
    </row>
    <row r="17206" spans="15:18" x14ac:dyDescent="0.25">
      <c r="O17206"/>
      <c r="P17206" s="29"/>
      <c r="R17206"/>
    </row>
    <row r="17207" spans="15:18" x14ac:dyDescent="0.25">
      <c r="O17207"/>
      <c r="P17207" s="29"/>
      <c r="R17207"/>
    </row>
    <row r="17208" spans="15:18" x14ac:dyDescent="0.25">
      <c r="O17208"/>
      <c r="P17208" s="29"/>
      <c r="R17208"/>
    </row>
    <row r="17209" spans="15:18" x14ac:dyDescent="0.25">
      <c r="O17209"/>
      <c r="P17209" s="29"/>
      <c r="R17209"/>
    </row>
    <row r="17210" spans="15:18" x14ac:dyDescent="0.25">
      <c r="O17210"/>
      <c r="P17210" s="29"/>
      <c r="R17210"/>
    </row>
    <row r="17211" spans="15:18" x14ac:dyDescent="0.25">
      <c r="O17211"/>
      <c r="P17211" s="29"/>
      <c r="R17211"/>
    </row>
    <row r="17212" spans="15:18" x14ac:dyDescent="0.25">
      <c r="O17212"/>
      <c r="P17212" s="29"/>
      <c r="R17212"/>
    </row>
    <row r="17213" spans="15:18" x14ac:dyDescent="0.25">
      <c r="O17213"/>
      <c r="P17213" s="29"/>
      <c r="R17213"/>
    </row>
    <row r="17214" spans="15:18" x14ac:dyDescent="0.25">
      <c r="O17214"/>
      <c r="P17214" s="29"/>
      <c r="R17214"/>
    </row>
    <row r="17215" spans="15:18" x14ac:dyDescent="0.25">
      <c r="O17215"/>
      <c r="P17215" s="29"/>
      <c r="R17215"/>
    </row>
    <row r="17216" spans="15:18" x14ac:dyDescent="0.25">
      <c r="O17216"/>
      <c r="P17216" s="29"/>
      <c r="R17216"/>
    </row>
    <row r="17217" spans="15:18" x14ac:dyDescent="0.25">
      <c r="O17217"/>
      <c r="P17217" s="29"/>
      <c r="R17217"/>
    </row>
    <row r="17218" spans="15:18" x14ac:dyDescent="0.25">
      <c r="O17218"/>
      <c r="P17218" s="29"/>
      <c r="R17218"/>
    </row>
    <row r="17219" spans="15:18" x14ac:dyDescent="0.25">
      <c r="O17219"/>
      <c r="P17219" s="29"/>
      <c r="R17219"/>
    </row>
    <row r="17220" spans="15:18" x14ac:dyDescent="0.25">
      <c r="O17220"/>
      <c r="P17220" s="29"/>
      <c r="R17220"/>
    </row>
    <row r="17221" spans="15:18" x14ac:dyDescent="0.25">
      <c r="O17221"/>
      <c r="P17221" s="29"/>
      <c r="R17221"/>
    </row>
    <row r="17222" spans="15:18" x14ac:dyDescent="0.25">
      <c r="O17222"/>
      <c r="P17222" s="29"/>
      <c r="R17222"/>
    </row>
    <row r="17223" spans="15:18" x14ac:dyDescent="0.25">
      <c r="O17223"/>
      <c r="P17223" s="29"/>
      <c r="R17223"/>
    </row>
    <row r="17224" spans="15:18" x14ac:dyDescent="0.25">
      <c r="O17224"/>
      <c r="P17224" s="29"/>
      <c r="R17224"/>
    </row>
    <row r="17225" spans="15:18" x14ac:dyDescent="0.25">
      <c r="O17225"/>
      <c r="P17225" s="29"/>
      <c r="R17225"/>
    </row>
    <row r="17226" spans="15:18" x14ac:dyDescent="0.25">
      <c r="O17226"/>
      <c r="P17226" s="29"/>
      <c r="R17226"/>
    </row>
    <row r="17227" spans="15:18" x14ac:dyDescent="0.25">
      <c r="O17227"/>
      <c r="P17227" s="29"/>
      <c r="R17227"/>
    </row>
    <row r="17228" spans="15:18" x14ac:dyDescent="0.25">
      <c r="O17228"/>
      <c r="P17228" s="29"/>
      <c r="R17228"/>
    </row>
    <row r="17229" spans="15:18" x14ac:dyDescent="0.25">
      <c r="O17229"/>
      <c r="P17229" s="29"/>
      <c r="R17229"/>
    </row>
    <row r="17230" spans="15:18" x14ac:dyDescent="0.25">
      <c r="O17230"/>
      <c r="P17230" s="29"/>
      <c r="R17230"/>
    </row>
    <row r="17231" spans="15:18" x14ac:dyDescent="0.25">
      <c r="O17231"/>
      <c r="P17231" s="29"/>
      <c r="R17231"/>
    </row>
    <row r="17232" spans="15:18" x14ac:dyDescent="0.25">
      <c r="O17232"/>
      <c r="P17232" s="29"/>
      <c r="R17232"/>
    </row>
    <row r="17233" spans="15:18" x14ac:dyDescent="0.25">
      <c r="O17233"/>
      <c r="P17233" s="29"/>
      <c r="R17233"/>
    </row>
    <row r="17234" spans="15:18" x14ac:dyDescent="0.25">
      <c r="O17234"/>
      <c r="P17234" s="29"/>
      <c r="R17234"/>
    </row>
    <row r="17235" spans="15:18" x14ac:dyDescent="0.25">
      <c r="O17235"/>
      <c r="P17235" s="29"/>
      <c r="R17235"/>
    </row>
    <row r="17236" spans="15:18" x14ac:dyDescent="0.25">
      <c r="O17236"/>
      <c r="P17236" s="29"/>
      <c r="R17236"/>
    </row>
    <row r="17237" spans="15:18" x14ac:dyDescent="0.25">
      <c r="O17237"/>
      <c r="P17237" s="29"/>
      <c r="R17237"/>
    </row>
    <row r="17238" spans="15:18" x14ac:dyDescent="0.25">
      <c r="O17238"/>
      <c r="P17238" s="29"/>
      <c r="R17238"/>
    </row>
    <row r="17239" spans="15:18" x14ac:dyDescent="0.25">
      <c r="O17239"/>
      <c r="P17239" s="29"/>
      <c r="R17239"/>
    </row>
    <row r="17240" spans="15:18" x14ac:dyDescent="0.25">
      <c r="O17240"/>
      <c r="P17240" s="29"/>
      <c r="R17240"/>
    </row>
    <row r="17241" spans="15:18" x14ac:dyDescent="0.25">
      <c r="O17241"/>
      <c r="P17241" s="29"/>
      <c r="R17241"/>
    </row>
    <row r="17242" spans="15:18" x14ac:dyDescent="0.25">
      <c r="O17242"/>
      <c r="P17242" s="29"/>
      <c r="R17242"/>
    </row>
    <row r="17243" spans="15:18" x14ac:dyDescent="0.25">
      <c r="O17243"/>
      <c r="P17243" s="29"/>
      <c r="R17243"/>
    </row>
    <row r="17244" spans="15:18" x14ac:dyDescent="0.25">
      <c r="O17244"/>
      <c r="P17244" s="29"/>
      <c r="R17244"/>
    </row>
    <row r="17245" spans="15:18" x14ac:dyDescent="0.25">
      <c r="O17245"/>
      <c r="P17245" s="29"/>
      <c r="R17245"/>
    </row>
    <row r="17246" spans="15:18" x14ac:dyDescent="0.25">
      <c r="O17246"/>
      <c r="P17246" s="29"/>
      <c r="R17246"/>
    </row>
    <row r="17247" spans="15:18" x14ac:dyDescent="0.25">
      <c r="O17247"/>
      <c r="P17247" s="29"/>
      <c r="R17247"/>
    </row>
    <row r="17248" spans="15:18" x14ac:dyDescent="0.25">
      <c r="O17248"/>
      <c r="P17248" s="29"/>
      <c r="R17248"/>
    </row>
    <row r="17249" spans="15:18" x14ac:dyDescent="0.25">
      <c r="O17249"/>
      <c r="P17249" s="29"/>
      <c r="R17249"/>
    </row>
    <row r="17250" spans="15:18" x14ac:dyDescent="0.25">
      <c r="O17250"/>
      <c r="P17250" s="29"/>
      <c r="R17250"/>
    </row>
    <row r="17251" spans="15:18" x14ac:dyDescent="0.25">
      <c r="O17251"/>
      <c r="P17251" s="29"/>
      <c r="R17251"/>
    </row>
    <row r="17252" spans="15:18" x14ac:dyDescent="0.25">
      <c r="O17252"/>
      <c r="P17252" s="29"/>
      <c r="R17252"/>
    </row>
    <row r="17253" spans="15:18" x14ac:dyDescent="0.25">
      <c r="O17253"/>
      <c r="P17253" s="29"/>
      <c r="R17253"/>
    </row>
    <row r="17254" spans="15:18" x14ac:dyDescent="0.25">
      <c r="O17254"/>
      <c r="P17254" s="29"/>
      <c r="R17254"/>
    </row>
    <row r="17255" spans="15:18" x14ac:dyDescent="0.25">
      <c r="O17255"/>
      <c r="P17255" s="29"/>
      <c r="R17255"/>
    </row>
    <row r="17256" spans="15:18" x14ac:dyDescent="0.25">
      <c r="O17256"/>
      <c r="P17256" s="29"/>
      <c r="R17256"/>
    </row>
    <row r="17257" spans="15:18" x14ac:dyDescent="0.25">
      <c r="O17257"/>
      <c r="P17257" s="29"/>
      <c r="R17257"/>
    </row>
    <row r="17258" spans="15:18" x14ac:dyDescent="0.25">
      <c r="O17258"/>
      <c r="P17258" s="29"/>
      <c r="R17258"/>
    </row>
    <row r="17259" spans="15:18" x14ac:dyDescent="0.25">
      <c r="O17259"/>
      <c r="P17259" s="29"/>
      <c r="R17259"/>
    </row>
    <row r="17260" spans="15:18" x14ac:dyDescent="0.25">
      <c r="O17260"/>
      <c r="P17260" s="29"/>
      <c r="R17260"/>
    </row>
    <row r="17261" spans="15:18" x14ac:dyDescent="0.25">
      <c r="O17261"/>
      <c r="P17261" s="29"/>
      <c r="R17261"/>
    </row>
    <row r="17262" spans="15:18" x14ac:dyDescent="0.25">
      <c r="O17262"/>
      <c r="P17262" s="29"/>
      <c r="R17262"/>
    </row>
    <row r="17263" spans="15:18" x14ac:dyDescent="0.25">
      <c r="O17263"/>
      <c r="P17263" s="29"/>
      <c r="R17263"/>
    </row>
    <row r="17264" spans="15:18" x14ac:dyDescent="0.25">
      <c r="O17264"/>
      <c r="P17264" s="29"/>
      <c r="R17264"/>
    </row>
    <row r="17265" spans="15:18" x14ac:dyDescent="0.25">
      <c r="O17265"/>
      <c r="P17265" s="29"/>
      <c r="R17265"/>
    </row>
    <row r="17266" spans="15:18" x14ac:dyDescent="0.25">
      <c r="O17266"/>
      <c r="P17266" s="29"/>
      <c r="R17266"/>
    </row>
    <row r="17267" spans="15:18" x14ac:dyDescent="0.25">
      <c r="O17267"/>
      <c r="P17267" s="29"/>
      <c r="R17267"/>
    </row>
    <row r="17268" spans="15:18" x14ac:dyDescent="0.25">
      <c r="O17268"/>
      <c r="P17268" s="29"/>
      <c r="R17268"/>
    </row>
    <row r="17269" spans="15:18" x14ac:dyDescent="0.25">
      <c r="O17269"/>
      <c r="P17269" s="29"/>
      <c r="R17269"/>
    </row>
    <row r="17270" spans="15:18" x14ac:dyDescent="0.25">
      <c r="O17270"/>
      <c r="P17270" s="29"/>
      <c r="R17270"/>
    </row>
    <row r="17271" spans="15:18" x14ac:dyDescent="0.25">
      <c r="O17271"/>
      <c r="P17271" s="29"/>
      <c r="R17271"/>
    </row>
    <row r="17272" spans="15:18" x14ac:dyDescent="0.25">
      <c r="O17272"/>
      <c r="P17272" s="29"/>
      <c r="R17272"/>
    </row>
    <row r="17273" spans="15:18" x14ac:dyDescent="0.25">
      <c r="O17273"/>
      <c r="P17273" s="29"/>
      <c r="R17273"/>
    </row>
    <row r="17274" spans="15:18" x14ac:dyDescent="0.25">
      <c r="O17274"/>
      <c r="P17274" s="29"/>
      <c r="R17274"/>
    </row>
    <row r="17275" spans="15:18" x14ac:dyDescent="0.25">
      <c r="O17275"/>
      <c r="P17275" s="29"/>
      <c r="R17275"/>
    </row>
    <row r="17276" spans="15:18" x14ac:dyDescent="0.25">
      <c r="O17276"/>
      <c r="P17276" s="29"/>
      <c r="R17276"/>
    </row>
    <row r="17277" spans="15:18" x14ac:dyDescent="0.25">
      <c r="O17277"/>
      <c r="P17277" s="29"/>
      <c r="R17277"/>
    </row>
    <row r="17278" spans="15:18" x14ac:dyDescent="0.25">
      <c r="O17278"/>
      <c r="P17278" s="29"/>
      <c r="R17278"/>
    </row>
    <row r="17279" spans="15:18" x14ac:dyDescent="0.25">
      <c r="O17279"/>
      <c r="P17279" s="29"/>
      <c r="R17279"/>
    </row>
    <row r="17280" spans="15:18" x14ac:dyDescent="0.25">
      <c r="O17280"/>
      <c r="P17280" s="29"/>
      <c r="R17280"/>
    </row>
    <row r="17281" spans="15:18" x14ac:dyDescent="0.25">
      <c r="O17281"/>
      <c r="P17281" s="29"/>
      <c r="R17281"/>
    </row>
    <row r="17282" spans="15:18" x14ac:dyDescent="0.25">
      <c r="O17282"/>
      <c r="P17282" s="29"/>
      <c r="R17282"/>
    </row>
    <row r="17283" spans="15:18" x14ac:dyDescent="0.25">
      <c r="O17283"/>
      <c r="P17283" s="29"/>
      <c r="R17283"/>
    </row>
    <row r="17284" spans="15:18" x14ac:dyDescent="0.25">
      <c r="O17284"/>
      <c r="P17284" s="29"/>
      <c r="R17284"/>
    </row>
    <row r="17285" spans="15:18" x14ac:dyDescent="0.25">
      <c r="O17285"/>
      <c r="P17285" s="29"/>
      <c r="R17285"/>
    </row>
    <row r="17286" spans="15:18" x14ac:dyDescent="0.25">
      <c r="O17286"/>
      <c r="P17286" s="29"/>
      <c r="R17286"/>
    </row>
    <row r="17287" spans="15:18" x14ac:dyDescent="0.25">
      <c r="O17287"/>
      <c r="P17287" s="29"/>
      <c r="R17287"/>
    </row>
    <row r="17288" spans="15:18" x14ac:dyDescent="0.25">
      <c r="O17288"/>
      <c r="P17288" s="29"/>
      <c r="R17288"/>
    </row>
    <row r="17289" spans="15:18" x14ac:dyDescent="0.25">
      <c r="O17289"/>
      <c r="P17289" s="29"/>
      <c r="R17289"/>
    </row>
    <row r="17290" spans="15:18" x14ac:dyDescent="0.25">
      <c r="O17290"/>
      <c r="P17290" s="29"/>
      <c r="R17290"/>
    </row>
    <row r="17291" spans="15:18" x14ac:dyDescent="0.25">
      <c r="O17291"/>
      <c r="P17291" s="29"/>
      <c r="R17291"/>
    </row>
    <row r="17292" spans="15:18" x14ac:dyDescent="0.25">
      <c r="O17292"/>
      <c r="P17292" s="29"/>
      <c r="R17292"/>
    </row>
    <row r="17293" spans="15:18" x14ac:dyDescent="0.25">
      <c r="O17293"/>
      <c r="P17293" s="29"/>
      <c r="R17293"/>
    </row>
    <row r="17294" spans="15:18" x14ac:dyDescent="0.25">
      <c r="O17294"/>
      <c r="P17294" s="29"/>
      <c r="R17294"/>
    </row>
    <row r="17295" spans="15:18" x14ac:dyDescent="0.25">
      <c r="O17295"/>
      <c r="P17295" s="29"/>
      <c r="R17295"/>
    </row>
    <row r="17296" spans="15:18" x14ac:dyDescent="0.25">
      <c r="O17296"/>
      <c r="P17296" s="29"/>
      <c r="R17296"/>
    </row>
    <row r="17297" spans="15:18" x14ac:dyDescent="0.25">
      <c r="O17297"/>
      <c r="P17297" s="29"/>
      <c r="R17297"/>
    </row>
    <row r="17298" spans="15:18" x14ac:dyDescent="0.25">
      <c r="O17298"/>
      <c r="P17298" s="29"/>
      <c r="R17298"/>
    </row>
    <row r="17299" spans="15:18" x14ac:dyDescent="0.25">
      <c r="O17299"/>
      <c r="P17299" s="29"/>
      <c r="R17299"/>
    </row>
    <row r="17300" spans="15:18" x14ac:dyDescent="0.25">
      <c r="O17300"/>
      <c r="P17300" s="29"/>
      <c r="R17300"/>
    </row>
    <row r="17301" spans="15:18" x14ac:dyDescent="0.25">
      <c r="O17301"/>
      <c r="P17301" s="29"/>
      <c r="R17301"/>
    </row>
    <row r="17302" spans="15:18" x14ac:dyDescent="0.25">
      <c r="O17302"/>
      <c r="P17302" s="29"/>
      <c r="R17302"/>
    </row>
    <row r="17303" spans="15:18" x14ac:dyDescent="0.25">
      <c r="O17303"/>
      <c r="P17303" s="29"/>
      <c r="R17303"/>
    </row>
    <row r="17304" spans="15:18" x14ac:dyDescent="0.25">
      <c r="O17304"/>
      <c r="P17304" s="29"/>
      <c r="R17304"/>
    </row>
    <row r="17305" spans="15:18" x14ac:dyDescent="0.25">
      <c r="O17305"/>
      <c r="P17305" s="29"/>
      <c r="R17305"/>
    </row>
    <row r="17306" spans="15:18" x14ac:dyDescent="0.25">
      <c r="O17306"/>
      <c r="P17306" s="29"/>
      <c r="R17306"/>
    </row>
    <row r="17307" spans="15:18" x14ac:dyDescent="0.25">
      <c r="O17307"/>
      <c r="P17307" s="29"/>
      <c r="R17307"/>
    </row>
    <row r="17308" spans="15:18" x14ac:dyDescent="0.25">
      <c r="O17308"/>
      <c r="P17308" s="29"/>
      <c r="R17308"/>
    </row>
    <row r="17309" spans="15:18" x14ac:dyDescent="0.25">
      <c r="O17309"/>
      <c r="P17309" s="29"/>
      <c r="R17309"/>
    </row>
    <row r="17310" spans="15:18" x14ac:dyDescent="0.25">
      <c r="O17310"/>
      <c r="P17310" s="29"/>
      <c r="R17310"/>
    </row>
    <row r="17311" spans="15:18" x14ac:dyDescent="0.25">
      <c r="O17311"/>
      <c r="P17311" s="29"/>
      <c r="R17311"/>
    </row>
    <row r="17312" spans="15:18" x14ac:dyDescent="0.25">
      <c r="O17312"/>
      <c r="P17312" s="29"/>
      <c r="R17312"/>
    </row>
    <row r="17313" spans="15:18" x14ac:dyDescent="0.25">
      <c r="O17313"/>
      <c r="P17313" s="29"/>
      <c r="R17313"/>
    </row>
    <row r="17314" spans="15:18" x14ac:dyDescent="0.25">
      <c r="O17314"/>
      <c r="P17314" s="29"/>
      <c r="R17314"/>
    </row>
    <row r="17315" spans="15:18" x14ac:dyDescent="0.25">
      <c r="O17315"/>
      <c r="P17315" s="29"/>
      <c r="R17315"/>
    </row>
    <row r="17316" spans="15:18" x14ac:dyDescent="0.25">
      <c r="O17316"/>
      <c r="P17316" s="29"/>
      <c r="R17316"/>
    </row>
    <row r="17317" spans="15:18" x14ac:dyDescent="0.25">
      <c r="O17317"/>
      <c r="P17317" s="29"/>
      <c r="R17317"/>
    </row>
    <row r="17318" spans="15:18" x14ac:dyDescent="0.25">
      <c r="O17318"/>
      <c r="P17318" s="29"/>
      <c r="R17318"/>
    </row>
    <row r="17319" spans="15:18" x14ac:dyDescent="0.25">
      <c r="O17319"/>
      <c r="P17319" s="29"/>
      <c r="R17319"/>
    </row>
    <row r="17320" spans="15:18" x14ac:dyDescent="0.25">
      <c r="O17320"/>
      <c r="P17320" s="29"/>
      <c r="R17320"/>
    </row>
    <row r="17321" spans="15:18" x14ac:dyDescent="0.25">
      <c r="O17321"/>
      <c r="P17321" s="29"/>
      <c r="R17321"/>
    </row>
    <row r="17322" spans="15:18" x14ac:dyDescent="0.25">
      <c r="O17322"/>
      <c r="P17322" s="29"/>
      <c r="R17322"/>
    </row>
    <row r="17323" spans="15:18" x14ac:dyDescent="0.25">
      <c r="O17323"/>
      <c r="P17323" s="29"/>
      <c r="R17323"/>
    </row>
    <row r="17324" spans="15:18" x14ac:dyDescent="0.25">
      <c r="O17324"/>
      <c r="P17324" s="29"/>
      <c r="R17324"/>
    </row>
    <row r="17325" spans="15:18" x14ac:dyDescent="0.25">
      <c r="O17325"/>
      <c r="P17325" s="29"/>
      <c r="R17325"/>
    </row>
    <row r="17326" spans="15:18" x14ac:dyDescent="0.25">
      <c r="O17326"/>
      <c r="P17326" s="29"/>
      <c r="R17326"/>
    </row>
    <row r="17327" spans="15:18" x14ac:dyDescent="0.25">
      <c r="O17327"/>
      <c r="P17327" s="29"/>
      <c r="R17327"/>
    </row>
    <row r="17328" spans="15:18" x14ac:dyDescent="0.25">
      <c r="O17328"/>
      <c r="P17328" s="29"/>
      <c r="R17328"/>
    </row>
    <row r="17329" spans="15:18" x14ac:dyDescent="0.25">
      <c r="O17329"/>
      <c r="P17329" s="29"/>
      <c r="R17329"/>
    </row>
    <row r="17330" spans="15:18" x14ac:dyDescent="0.25">
      <c r="O17330"/>
      <c r="P17330" s="29"/>
      <c r="R17330"/>
    </row>
    <row r="17331" spans="15:18" x14ac:dyDescent="0.25">
      <c r="O17331"/>
      <c r="P17331" s="29"/>
      <c r="R17331"/>
    </row>
    <row r="17332" spans="15:18" x14ac:dyDescent="0.25">
      <c r="O17332"/>
      <c r="P17332" s="29"/>
      <c r="R17332"/>
    </row>
    <row r="17333" spans="15:18" x14ac:dyDescent="0.25">
      <c r="O17333"/>
      <c r="P17333" s="29"/>
      <c r="R17333"/>
    </row>
    <row r="17334" spans="15:18" x14ac:dyDescent="0.25">
      <c r="O17334"/>
      <c r="P17334" s="29"/>
      <c r="R17334"/>
    </row>
    <row r="17335" spans="15:18" x14ac:dyDescent="0.25">
      <c r="O17335"/>
      <c r="P17335" s="29"/>
      <c r="R17335"/>
    </row>
    <row r="17336" spans="15:18" x14ac:dyDescent="0.25">
      <c r="O17336"/>
      <c r="P17336" s="29"/>
      <c r="R17336"/>
    </row>
    <row r="17337" spans="15:18" x14ac:dyDescent="0.25">
      <c r="O17337"/>
      <c r="P17337" s="29"/>
      <c r="R17337"/>
    </row>
    <row r="17338" spans="15:18" x14ac:dyDescent="0.25">
      <c r="O17338"/>
      <c r="P17338" s="29"/>
      <c r="R17338"/>
    </row>
    <row r="17339" spans="15:18" x14ac:dyDescent="0.25">
      <c r="O17339"/>
      <c r="P17339" s="29"/>
      <c r="R17339"/>
    </row>
    <row r="17340" spans="15:18" x14ac:dyDescent="0.25">
      <c r="O17340"/>
      <c r="P17340" s="29"/>
      <c r="R17340"/>
    </row>
    <row r="17341" spans="15:18" x14ac:dyDescent="0.25">
      <c r="O17341"/>
      <c r="P17341" s="29"/>
      <c r="R17341"/>
    </row>
    <row r="17342" spans="15:18" x14ac:dyDescent="0.25">
      <c r="O17342"/>
      <c r="P17342" s="29"/>
      <c r="R17342"/>
    </row>
    <row r="17343" spans="15:18" x14ac:dyDescent="0.25">
      <c r="O17343"/>
      <c r="P17343" s="29"/>
      <c r="R17343"/>
    </row>
    <row r="17344" spans="15:18" x14ac:dyDescent="0.25">
      <c r="O17344"/>
      <c r="P17344" s="29"/>
      <c r="R17344"/>
    </row>
    <row r="17345" spans="15:18" x14ac:dyDescent="0.25">
      <c r="O17345"/>
      <c r="P17345" s="29"/>
      <c r="R17345"/>
    </row>
    <row r="17346" spans="15:18" x14ac:dyDescent="0.25">
      <c r="O17346"/>
      <c r="P17346" s="29"/>
      <c r="R17346"/>
    </row>
    <row r="17347" spans="15:18" x14ac:dyDescent="0.25">
      <c r="O17347"/>
      <c r="P17347" s="29"/>
      <c r="R17347"/>
    </row>
    <row r="17348" spans="15:18" x14ac:dyDescent="0.25">
      <c r="O17348"/>
      <c r="P17348" s="29"/>
      <c r="R17348"/>
    </row>
    <row r="17349" spans="15:18" x14ac:dyDescent="0.25">
      <c r="O17349"/>
      <c r="P17349" s="29"/>
      <c r="R17349"/>
    </row>
    <row r="17350" spans="15:18" x14ac:dyDescent="0.25">
      <c r="O17350"/>
      <c r="P17350" s="29"/>
      <c r="R17350"/>
    </row>
    <row r="17351" spans="15:18" x14ac:dyDescent="0.25">
      <c r="O17351"/>
      <c r="P17351" s="29"/>
      <c r="R17351"/>
    </row>
    <row r="17352" spans="15:18" x14ac:dyDescent="0.25">
      <c r="O17352"/>
      <c r="P17352" s="29"/>
      <c r="R17352"/>
    </row>
    <row r="17353" spans="15:18" x14ac:dyDescent="0.25">
      <c r="O17353"/>
      <c r="P17353" s="29"/>
      <c r="R17353"/>
    </row>
    <row r="17354" spans="15:18" x14ac:dyDescent="0.25">
      <c r="O17354"/>
      <c r="P17354" s="29"/>
      <c r="R17354"/>
    </row>
    <row r="17355" spans="15:18" x14ac:dyDescent="0.25">
      <c r="O17355"/>
      <c r="P17355" s="29"/>
      <c r="R17355"/>
    </row>
    <row r="17356" spans="15:18" x14ac:dyDescent="0.25">
      <c r="O17356"/>
      <c r="P17356" s="29"/>
      <c r="R17356"/>
    </row>
    <row r="17357" spans="15:18" x14ac:dyDescent="0.25">
      <c r="O17357"/>
      <c r="P17357" s="29"/>
      <c r="R17357"/>
    </row>
    <row r="17358" spans="15:18" x14ac:dyDescent="0.25">
      <c r="O17358"/>
      <c r="P17358" s="29"/>
      <c r="R17358"/>
    </row>
    <row r="17359" spans="15:18" x14ac:dyDescent="0.25">
      <c r="O17359"/>
      <c r="P17359" s="29"/>
      <c r="R17359"/>
    </row>
    <row r="17360" spans="15:18" x14ac:dyDescent="0.25">
      <c r="O17360"/>
      <c r="P17360" s="29"/>
      <c r="R17360"/>
    </row>
    <row r="17361" spans="15:18" x14ac:dyDescent="0.25">
      <c r="O17361"/>
      <c r="P17361" s="29"/>
      <c r="R17361"/>
    </row>
    <row r="17362" spans="15:18" x14ac:dyDescent="0.25">
      <c r="O17362"/>
      <c r="P17362" s="29"/>
      <c r="R17362"/>
    </row>
    <row r="17363" spans="15:18" x14ac:dyDescent="0.25">
      <c r="O17363"/>
      <c r="P17363" s="29"/>
      <c r="R17363"/>
    </row>
    <row r="17364" spans="15:18" x14ac:dyDescent="0.25">
      <c r="O17364"/>
      <c r="P17364" s="29"/>
      <c r="R17364"/>
    </row>
    <row r="17365" spans="15:18" x14ac:dyDescent="0.25">
      <c r="O17365"/>
      <c r="P17365" s="29"/>
      <c r="R17365"/>
    </row>
    <row r="17366" spans="15:18" x14ac:dyDescent="0.25">
      <c r="O17366"/>
      <c r="P17366" s="29"/>
      <c r="R17366"/>
    </row>
    <row r="17367" spans="15:18" x14ac:dyDescent="0.25">
      <c r="O17367"/>
      <c r="P17367" s="29"/>
      <c r="R17367"/>
    </row>
    <row r="17368" spans="15:18" x14ac:dyDescent="0.25">
      <c r="O17368"/>
      <c r="P17368" s="29"/>
      <c r="R17368"/>
    </row>
    <row r="17369" spans="15:18" x14ac:dyDescent="0.25">
      <c r="O17369"/>
      <c r="P17369" s="29"/>
      <c r="R17369"/>
    </row>
    <row r="17370" spans="15:18" x14ac:dyDescent="0.25">
      <c r="O17370"/>
      <c r="P17370" s="29"/>
      <c r="R17370"/>
    </row>
    <row r="17371" spans="15:18" x14ac:dyDescent="0.25">
      <c r="O17371"/>
      <c r="P17371" s="29"/>
      <c r="R17371"/>
    </row>
    <row r="17372" spans="15:18" x14ac:dyDescent="0.25">
      <c r="O17372"/>
      <c r="P17372" s="29"/>
      <c r="R17372"/>
    </row>
    <row r="17373" spans="15:18" x14ac:dyDescent="0.25">
      <c r="O17373"/>
      <c r="P17373" s="29"/>
      <c r="R17373"/>
    </row>
    <row r="17374" spans="15:18" x14ac:dyDescent="0.25">
      <c r="O17374"/>
      <c r="P17374" s="29"/>
      <c r="R17374"/>
    </row>
    <row r="17375" spans="15:18" x14ac:dyDescent="0.25">
      <c r="O17375"/>
      <c r="P17375" s="29"/>
      <c r="R17375"/>
    </row>
    <row r="17376" spans="15:18" x14ac:dyDescent="0.25">
      <c r="O17376"/>
      <c r="P17376" s="29"/>
      <c r="R17376"/>
    </row>
    <row r="17377" spans="15:18" x14ac:dyDescent="0.25">
      <c r="O17377"/>
      <c r="P17377" s="29"/>
      <c r="R17377"/>
    </row>
    <row r="17378" spans="15:18" x14ac:dyDescent="0.25">
      <c r="O17378"/>
      <c r="P17378" s="29"/>
      <c r="R17378"/>
    </row>
    <row r="17379" spans="15:18" x14ac:dyDescent="0.25">
      <c r="O17379"/>
      <c r="P17379" s="29"/>
      <c r="R17379"/>
    </row>
    <row r="17380" spans="15:18" x14ac:dyDescent="0.25">
      <c r="O17380"/>
      <c r="P17380" s="29"/>
      <c r="R17380"/>
    </row>
    <row r="17381" spans="15:18" x14ac:dyDescent="0.25">
      <c r="O17381"/>
      <c r="P17381" s="29"/>
      <c r="R17381"/>
    </row>
    <row r="17382" spans="15:18" x14ac:dyDescent="0.25">
      <c r="O17382"/>
      <c r="P17382" s="29"/>
      <c r="R17382"/>
    </row>
    <row r="17383" spans="15:18" x14ac:dyDescent="0.25">
      <c r="O17383"/>
      <c r="P17383" s="29"/>
      <c r="R17383"/>
    </row>
    <row r="17384" spans="15:18" x14ac:dyDescent="0.25">
      <c r="O17384"/>
      <c r="P17384" s="29"/>
      <c r="R17384"/>
    </row>
    <row r="17385" spans="15:18" x14ac:dyDescent="0.25">
      <c r="O17385"/>
      <c r="P17385" s="29"/>
      <c r="R17385"/>
    </row>
    <row r="17386" spans="15:18" x14ac:dyDescent="0.25">
      <c r="O17386"/>
      <c r="P17386" s="29"/>
      <c r="R17386"/>
    </row>
    <row r="17387" spans="15:18" x14ac:dyDescent="0.25">
      <c r="O17387"/>
      <c r="P17387" s="29"/>
      <c r="R17387"/>
    </row>
    <row r="17388" spans="15:18" x14ac:dyDescent="0.25">
      <c r="O17388"/>
      <c r="P17388" s="29"/>
      <c r="R17388"/>
    </row>
    <row r="17389" spans="15:18" x14ac:dyDescent="0.25">
      <c r="O17389"/>
      <c r="P17389" s="29"/>
      <c r="R17389"/>
    </row>
    <row r="17390" spans="15:18" x14ac:dyDescent="0.25">
      <c r="O17390"/>
      <c r="P17390" s="29"/>
      <c r="R17390"/>
    </row>
    <row r="17391" spans="15:18" x14ac:dyDescent="0.25">
      <c r="O17391"/>
      <c r="P17391" s="29"/>
      <c r="R17391"/>
    </row>
    <row r="17392" spans="15:18" x14ac:dyDescent="0.25">
      <c r="O17392"/>
      <c r="P17392" s="29"/>
      <c r="R17392"/>
    </row>
    <row r="17393" spans="15:18" x14ac:dyDescent="0.25">
      <c r="O17393"/>
      <c r="P17393" s="29"/>
      <c r="R17393"/>
    </row>
    <row r="17394" spans="15:18" x14ac:dyDescent="0.25">
      <c r="O17394"/>
      <c r="P17394" s="29"/>
      <c r="R17394"/>
    </row>
    <row r="17395" spans="15:18" x14ac:dyDescent="0.25">
      <c r="O17395"/>
      <c r="P17395" s="29"/>
      <c r="R17395"/>
    </row>
    <row r="17396" spans="15:18" x14ac:dyDescent="0.25">
      <c r="O17396"/>
      <c r="P17396" s="29"/>
      <c r="R17396"/>
    </row>
    <row r="17397" spans="15:18" x14ac:dyDescent="0.25">
      <c r="O17397"/>
      <c r="P17397" s="29"/>
      <c r="R17397"/>
    </row>
    <row r="17398" spans="15:18" x14ac:dyDescent="0.25">
      <c r="O17398"/>
      <c r="P17398" s="29"/>
      <c r="R17398"/>
    </row>
    <row r="17399" spans="15:18" x14ac:dyDescent="0.25">
      <c r="O17399"/>
      <c r="P17399" s="29"/>
      <c r="R17399"/>
    </row>
    <row r="17400" spans="15:18" x14ac:dyDescent="0.25">
      <c r="O17400"/>
      <c r="P17400" s="29"/>
      <c r="R17400"/>
    </row>
    <row r="17401" spans="15:18" x14ac:dyDescent="0.25">
      <c r="O17401"/>
      <c r="P17401" s="29"/>
      <c r="R17401"/>
    </row>
    <row r="17402" spans="15:18" x14ac:dyDescent="0.25">
      <c r="O17402"/>
      <c r="P17402" s="29"/>
      <c r="R17402"/>
    </row>
    <row r="17403" spans="15:18" x14ac:dyDescent="0.25">
      <c r="O17403"/>
      <c r="P17403" s="29"/>
      <c r="R17403"/>
    </row>
    <row r="17404" spans="15:18" x14ac:dyDescent="0.25">
      <c r="O17404"/>
      <c r="P17404" s="29"/>
      <c r="R17404"/>
    </row>
    <row r="17405" spans="15:18" x14ac:dyDescent="0.25">
      <c r="O17405"/>
      <c r="P17405" s="29"/>
      <c r="R17405"/>
    </row>
    <row r="17406" spans="15:18" x14ac:dyDescent="0.25">
      <c r="O17406"/>
      <c r="P17406" s="29"/>
      <c r="R17406"/>
    </row>
    <row r="17407" spans="15:18" x14ac:dyDescent="0.25">
      <c r="O17407"/>
      <c r="P17407" s="29"/>
      <c r="R17407"/>
    </row>
    <row r="17408" spans="15:18" x14ac:dyDescent="0.25">
      <c r="O17408"/>
      <c r="P17408" s="29"/>
      <c r="R17408"/>
    </row>
    <row r="17409" spans="15:18" x14ac:dyDescent="0.25">
      <c r="O17409"/>
      <c r="P17409" s="29"/>
      <c r="R17409"/>
    </row>
    <row r="17410" spans="15:18" x14ac:dyDescent="0.25">
      <c r="O17410"/>
      <c r="P17410" s="29"/>
      <c r="R17410"/>
    </row>
    <row r="17411" spans="15:18" x14ac:dyDescent="0.25">
      <c r="O17411"/>
      <c r="P17411" s="29"/>
      <c r="R17411"/>
    </row>
    <row r="17412" spans="15:18" x14ac:dyDescent="0.25">
      <c r="O17412"/>
      <c r="P17412" s="29"/>
      <c r="R17412"/>
    </row>
    <row r="17413" spans="15:18" x14ac:dyDescent="0.25">
      <c r="O17413"/>
      <c r="P17413" s="29"/>
      <c r="R17413"/>
    </row>
    <row r="17414" spans="15:18" x14ac:dyDescent="0.25">
      <c r="O17414"/>
      <c r="P17414" s="29"/>
      <c r="R17414"/>
    </row>
    <row r="17415" spans="15:18" x14ac:dyDescent="0.25">
      <c r="O17415"/>
      <c r="P17415" s="29"/>
      <c r="R17415"/>
    </row>
    <row r="17416" spans="15:18" x14ac:dyDescent="0.25">
      <c r="O17416"/>
      <c r="P17416" s="29"/>
      <c r="R17416"/>
    </row>
    <row r="17417" spans="15:18" x14ac:dyDescent="0.25">
      <c r="O17417"/>
      <c r="P17417" s="29"/>
      <c r="R17417"/>
    </row>
    <row r="17418" spans="15:18" x14ac:dyDescent="0.25">
      <c r="O17418"/>
      <c r="P17418" s="29"/>
      <c r="R17418"/>
    </row>
    <row r="17419" spans="15:18" x14ac:dyDescent="0.25">
      <c r="O17419"/>
      <c r="P17419" s="29"/>
      <c r="R17419"/>
    </row>
    <row r="17420" spans="15:18" x14ac:dyDescent="0.25">
      <c r="O17420"/>
      <c r="P17420" s="29"/>
      <c r="R17420"/>
    </row>
    <row r="17421" spans="15:18" x14ac:dyDescent="0.25">
      <c r="O17421"/>
      <c r="P17421" s="29"/>
      <c r="R17421"/>
    </row>
    <row r="17422" spans="15:18" x14ac:dyDescent="0.25">
      <c r="O17422"/>
      <c r="P17422" s="29"/>
      <c r="R17422"/>
    </row>
    <row r="17423" spans="15:18" x14ac:dyDescent="0.25">
      <c r="O17423"/>
      <c r="P17423" s="29"/>
      <c r="R17423"/>
    </row>
    <row r="17424" spans="15:18" x14ac:dyDescent="0.25">
      <c r="O17424"/>
      <c r="P17424" s="29"/>
      <c r="R17424"/>
    </row>
    <row r="17425" spans="15:18" x14ac:dyDescent="0.25">
      <c r="O17425"/>
      <c r="P17425" s="29"/>
      <c r="R17425"/>
    </row>
    <row r="17426" spans="15:18" x14ac:dyDescent="0.25">
      <c r="O17426"/>
      <c r="P17426" s="29"/>
      <c r="R17426"/>
    </row>
    <row r="17427" spans="15:18" x14ac:dyDescent="0.25">
      <c r="O17427"/>
      <c r="P17427" s="29"/>
      <c r="R17427"/>
    </row>
    <row r="17428" spans="15:18" x14ac:dyDescent="0.25">
      <c r="O17428"/>
      <c r="P17428" s="29"/>
      <c r="R17428"/>
    </row>
    <row r="17429" spans="15:18" x14ac:dyDescent="0.25">
      <c r="O17429"/>
      <c r="P17429" s="29"/>
      <c r="R17429"/>
    </row>
    <row r="17430" spans="15:18" x14ac:dyDescent="0.25">
      <c r="O17430"/>
      <c r="P17430" s="29"/>
      <c r="R17430"/>
    </row>
    <row r="17431" spans="15:18" x14ac:dyDescent="0.25">
      <c r="O17431"/>
      <c r="P17431" s="29"/>
      <c r="R17431"/>
    </row>
    <row r="17432" spans="15:18" x14ac:dyDescent="0.25">
      <c r="O17432"/>
      <c r="P17432" s="29"/>
      <c r="R17432"/>
    </row>
    <row r="17433" spans="15:18" x14ac:dyDescent="0.25">
      <c r="O17433"/>
      <c r="P17433" s="29"/>
      <c r="R17433"/>
    </row>
    <row r="17434" spans="15:18" x14ac:dyDescent="0.25">
      <c r="O17434"/>
      <c r="P17434" s="29"/>
      <c r="R17434"/>
    </row>
    <row r="17435" spans="15:18" x14ac:dyDescent="0.25">
      <c r="O17435"/>
      <c r="P17435" s="29"/>
      <c r="R17435"/>
    </row>
    <row r="17436" spans="15:18" x14ac:dyDescent="0.25">
      <c r="O17436"/>
      <c r="P17436" s="29"/>
      <c r="R17436"/>
    </row>
    <row r="17437" spans="15:18" x14ac:dyDescent="0.25">
      <c r="O17437"/>
      <c r="P17437" s="29"/>
      <c r="R17437"/>
    </row>
    <row r="17438" spans="15:18" x14ac:dyDescent="0.25">
      <c r="O17438"/>
      <c r="P17438" s="29"/>
      <c r="R17438"/>
    </row>
    <row r="17439" spans="15:18" x14ac:dyDescent="0.25">
      <c r="O17439"/>
      <c r="P17439" s="29"/>
      <c r="R17439"/>
    </row>
    <row r="17440" spans="15:18" x14ac:dyDescent="0.25">
      <c r="O17440"/>
      <c r="P17440" s="29"/>
      <c r="R17440"/>
    </row>
    <row r="17441" spans="15:18" x14ac:dyDescent="0.25">
      <c r="O17441"/>
      <c r="P17441" s="29"/>
      <c r="R17441"/>
    </row>
    <row r="17442" spans="15:18" x14ac:dyDescent="0.25">
      <c r="O17442"/>
      <c r="P17442" s="29"/>
      <c r="R17442"/>
    </row>
    <row r="17443" spans="15:18" x14ac:dyDescent="0.25">
      <c r="O17443"/>
      <c r="P17443" s="29"/>
      <c r="R17443"/>
    </row>
    <row r="17444" spans="15:18" x14ac:dyDescent="0.25">
      <c r="O17444"/>
      <c r="P17444" s="29"/>
      <c r="R17444"/>
    </row>
    <row r="17445" spans="15:18" x14ac:dyDescent="0.25">
      <c r="O17445"/>
      <c r="P17445" s="29"/>
      <c r="R17445"/>
    </row>
    <row r="17446" spans="15:18" x14ac:dyDescent="0.25">
      <c r="O17446"/>
      <c r="P17446" s="29"/>
      <c r="R17446"/>
    </row>
    <row r="17447" spans="15:18" x14ac:dyDescent="0.25">
      <c r="O17447"/>
      <c r="P17447" s="29"/>
      <c r="R17447"/>
    </row>
    <row r="17448" spans="15:18" x14ac:dyDescent="0.25">
      <c r="O17448"/>
      <c r="P17448" s="29"/>
      <c r="R17448"/>
    </row>
    <row r="17449" spans="15:18" x14ac:dyDescent="0.25">
      <c r="O17449"/>
      <c r="P17449" s="29"/>
      <c r="R17449"/>
    </row>
    <row r="17450" spans="15:18" x14ac:dyDescent="0.25">
      <c r="O17450"/>
      <c r="P17450" s="29"/>
      <c r="R17450"/>
    </row>
    <row r="17451" spans="15:18" x14ac:dyDescent="0.25">
      <c r="O17451"/>
      <c r="P17451" s="29"/>
      <c r="R17451"/>
    </row>
    <row r="17452" spans="15:18" x14ac:dyDescent="0.25">
      <c r="O17452"/>
      <c r="P17452" s="29"/>
      <c r="R17452"/>
    </row>
    <row r="17453" spans="15:18" x14ac:dyDescent="0.25">
      <c r="O17453"/>
      <c r="P17453" s="29"/>
      <c r="R17453"/>
    </row>
    <row r="17454" spans="15:18" x14ac:dyDescent="0.25">
      <c r="O17454"/>
      <c r="P17454" s="29"/>
      <c r="R17454"/>
    </row>
    <row r="17455" spans="15:18" x14ac:dyDescent="0.25">
      <c r="O17455"/>
      <c r="P17455" s="29"/>
      <c r="R17455"/>
    </row>
    <row r="17456" spans="15:18" x14ac:dyDescent="0.25">
      <c r="O17456"/>
      <c r="P17456" s="29"/>
      <c r="R17456"/>
    </row>
    <row r="17457" spans="15:18" x14ac:dyDescent="0.25">
      <c r="O17457"/>
      <c r="P17457" s="29"/>
      <c r="R17457"/>
    </row>
    <row r="17458" spans="15:18" x14ac:dyDescent="0.25">
      <c r="O17458"/>
      <c r="P17458" s="29"/>
      <c r="R17458"/>
    </row>
    <row r="17459" spans="15:18" x14ac:dyDescent="0.25">
      <c r="O17459"/>
      <c r="P17459" s="29"/>
      <c r="R17459"/>
    </row>
    <row r="17460" spans="15:18" x14ac:dyDescent="0.25">
      <c r="O17460"/>
      <c r="P17460" s="29"/>
      <c r="R17460"/>
    </row>
    <row r="17461" spans="15:18" x14ac:dyDescent="0.25">
      <c r="O17461"/>
      <c r="P17461" s="29"/>
      <c r="R17461"/>
    </row>
    <row r="17462" spans="15:18" x14ac:dyDescent="0.25">
      <c r="O17462"/>
      <c r="P17462" s="29"/>
      <c r="R17462"/>
    </row>
    <row r="17463" spans="15:18" x14ac:dyDescent="0.25">
      <c r="O17463"/>
      <c r="P17463" s="29"/>
      <c r="R17463"/>
    </row>
    <row r="17464" spans="15:18" x14ac:dyDescent="0.25">
      <c r="O17464"/>
      <c r="P17464" s="29"/>
      <c r="R17464"/>
    </row>
    <row r="17465" spans="15:18" x14ac:dyDescent="0.25">
      <c r="O17465"/>
      <c r="P17465" s="29"/>
      <c r="R17465"/>
    </row>
    <row r="17466" spans="15:18" x14ac:dyDescent="0.25">
      <c r="O17466"/>
      <c r="P17466" s="29"/>
      <c r="R17466"/>
    </row>
    <row r="17467" spans="15:18" x14ac:dyDescent="0.25">
      <c r="O17467"/>
      <c r="P17467" s="29"/>
      <c r="R17467"/>
    </row>
    <row r="17468" spans="15:18" x14ac:dyDescent="0.25">
      <c r="O17468"/>
      <c r="P17468" s="29"/>
      <c r="R17468"/>
    </row>
    <row r="17469" spans="15:18" x14ac:dyDescent="0.25">
      <c r="O17469"/>
      <c r="P17469" s="29"/>
      <c r="R17469"/>
    </row>
    <row r="17470" spans="15:18" x14ac:dyDescent="0.25">
      <c r="O17470"/>
      <c r="P17470" s="29"/>
      <c r="R17470"/>
    </row>
    <row r="17471" spans="15:18" x14ac:dyDescent="0.25">
      <c r="O17471"/>
      <c r="P17471" s="29"/>
      <c r="R17471"/>
    </row>
    <row r="17472" spans="15:18" x14ac:dyDescent="0.25">
      <c r="O17472"/>
      <c r="P17472" s="29"/>
      <c r="R17472"/>
    </row>
    <row r="17473" spans="15:18" x14ac:dyDescent="0.25">
      <c r="O17473"/>
      <c r="P17473" s="29"/>
      <c r="R17473"/>
    </row>
    <row r="17474" spans="15:18" x14ac:dyDescent="0.25">
      <c r="O17474"/>
      <c r="P17474" s="29"/>
      <c r="R17474"/>
    </row>
    <row r="17475" spans="15:18" x14ac:dyDescent="0.25">
      <c r="O17475"/>
      <c r="P17475" s="29"/>
      <c r="R17475"/>
    </row>
    <row r="17476" spans="15:18" x14ac:dyDescent="0.25">
      <c r="O17476"/>
      <c r="P17476" s="29"/>
      <c r="R17476"/>
    </row>
    <row r="17477" spans="15:18" x14ac:dyDescent="0.25">
      <c r="O17477"/>
      <c r="P17477" s="29"/>
      <c r="R17477"/>
    </row>
    <row r="17478" spans="15:18" x14ac:dyDescent="0.25">
      <c r="O17478"/>
      <c r="P17478" s="29"/>
      <c r="R17478"/>
    </row>
    <row r="17479" spans="15:18" x14ac:dyDescent="0.25">
      <c r="O17479"/>
      <c r="P17479" s="29"/>
      <c r="R17479"/>
    </row>
    <row r="17480" spans="15:18" x14ac:dyDescent="0.25">
      <c r="O17480"/>
      <c r="P17480" s="29"/>
      <c r="R17480"/>
    </row>
    <row r="17481" spans="15:18" x14ac:dyDescent="0.25">
      <c r="O17481"/>
      <c r="P17481" s="29"/>
      <c r="R17481"/>
    </row>
    <row r="17482" spans="15:18" x14ac:dyDescent="0.25">
      <c r="O17482"/>
      <c r="P17482" s="29"/>
      <c r="R17482"/>
    </row>
    <row r="17483" spans="15:18" x14ac:dyDescent="0.25">
      <c r="O17483"/>
      <c r="P17483" s="29"/>
      <c r="R17483"/>
    </row>
    <row r="17484" spans="15:18" x14ac:dyDescent="0.25">
      <c r="O17484"/>
      <c r="P17484" s="29"/>
      <c r="R17484"/>
    </row>
    <row r="17485" spans="15:18" x14ac:dyDescent="0.25">
      <c r="O17485"/>
      <c r="P17485" s="29"/>
      <c r="R17485"/>
    </row>
    <row r="17486" spans="15:18" x14ac:dyDescent="0.25">
      <c r="O17486"/>
      <c r="P17486" s="29"/>
      <c r="R17486"/>
    </row>
    <row r="17487" spans="15:18" x14ac:dyDescent="0.25">
      <c r="O17487"/>
      <c r="P17487" s="29"/>
      <c r="R17487"/>
    </row>
    <row r="17488" spans="15:18" x14ac:dyDescent="0.25">
      <c r="O17488"/>
      <c r="P17488" s="29"/>
      <c r="R17488"/>
    </row>
    <row r="17489" spans="15:18" x14ac:dyDescent="0.25">
      <c r="O17489"/>
      <c r="P17489" s="29"/>
      <c r="R17489"/>
    </row>
    <row r="17490" spans="15:18" x14ac:dyDescent="0.25">
      <c r="O17490"/>
      <c r="P17490" s="29"/>
      <c r="R17490"/>
    </row>
    <row r="17491" spans="15:18" x14ac:dyDescent="0.25">
      <c r="O17491"/>
      <c r="P17491" s="29"/>
      <c r="R17491"/>
    </row>
    <row r="17492" spans="15:18" x14ac:dyDescent="0.25">
      <c r="O17492"/>
      <c r="P17492" s="29"/>
      <c r="R17492"/>
    </row>
    <row r="17493" spans="15:18" x14ac:dyDescent="0.25">
      <c r="O17493"/>
      <c r="P17493" s="29"/>
      <c r="R17493"/>
    </row>
    <row r="17494" spans="15:18" x14ac:dyDescent="0.25">
      <c r="O17494"/>
      <c r="P17494" s="29"/>
      <c r="R17494"/>
    </row>
    <row r="17495" spans="15:18" x14ac:dyDescent="0.25">
      <c r="O17495"/>
      <c r="P17495" s="29"/>
      <c r="R17495"/>
    </row>
    <row r="17496" spans="15:18" x14ac:dyDescent="0.25">
      <c r="O17496"/>
      <c r="P17496" s="29"/>
      <c r="R17496"/>
    </row>
    <row r="17497" spans="15:18" x14ac:dyDescent="0.25">
      <c r="O17497"/>
      <c r="P17497" s="29"/>
      <c r="R17497"/>
    </row>
    <row r="17498" spans="15:18" x14ac:dyDescent="0.25">
      <c r="O17498"/>
      <c r="P17498" s="29"/>
      <c r="R17498"/>
    </row>
    <row r="17499" spans="15:18" x14ac:dyDescent="0.25">
      <c r="O17499"/>
      <c r="P17499" s="29"/>
      <c r="R17499"/>
    </row>
    <row r="17500" spans="15:18" x14ac:dyDescent="0.25">
      <c r="O17500"/>
      <c r="P17500" s="29"/>
      <c r="R17500"/>
    </row>
    <row r="17501" spans="15:18" x14ac:dyDescent="0.25">
      <c r="O17501"/>
      <c r="P17501" s="29"/>
      <c r="R17501"/>
    </row>
    <row r="17502" spans="15:18" x14ac:dyDescent="0.25">
      <c r="O17502"/>
      <c r="P17502" s="29"/>
      <c r="R17502"/>
    </row>
    <row r="17503" spans="15:18" x14ac:dyDescent="0.25">
      <c r="O17503"/>
      <c r="P17503" s="29"/>
      <c r="R17503"/>
    </row>
    <row r="17504" spans="15:18" x14ac:dyDescent="0.25">
      <c r="O17504"/>
      <c r="P17504" s="29"/>
      <c r="R17504"/>
    </row>
    <row r="17505" spans="15:18" x14ac:dyDescent="0.25">
      <c r="O17505"/>
      <c r="P17505" s="29"/>
      <c r="R17505"/>
    </row>
    <row r="17506" spans="15:18" x14ac:dyDescent="0.25">
      <c r="O17506"/>
      <c r="P17506" s="29"/>
      <c r="R17506"/>
    </row>
    <row r="17507" spans="15:18" x14ac:dyDescent="0.25">
      <c r="O17507"/>
      <c r="P17507" s="29"/>
      <c r="R17507"/>
    </row>
    <row r="17508" spans="15:18" x14ac:dyDescent="0.25">
      <c r="O17508"/>
      <c r="P17508" s="29"/>
      <c r="R17508"/>
    </row>
    <row r="17509" spans="15:18" x14ac:dyDescent="0.25">
      <c r="O17509"/>
      <c r="P17509" s="29"/>
      <c r="R17509"/>
    </row>
    <row r="17510" spans="15:18" x14ac:dyDescent="0.25">
      <c r="O17510"/>
      <c r="P17510" s="29"/>
      <c r="R17510"/>
    </row>
    <row r="17511" spans="15:18" x14ac:dyDescent="0.25">
      <c r="O17511"/>
      <c r="P17511" s="29"/>
      <c r="R17511"/>
    </row>
    <row r="17512" spans="15:18" x14ac:dyDescent="0.25">
      <c r="O17512"/>
      <c r="P17512" s="29"/>
      <c r="R17512"/>
    </row>
    <row r="17513" spans="15:18" x14ac:dyDescent="0.25">
      <c r="O17513"/>
      <c r="P17513" s="29"/>
      <c r="R17513"/>
    </row>
    <row r="17514" spans="15:18" x14ac:dyDescent="0.25">
      <c r="O17514"/>
      <c r="P17514" s="29"/>
      <c r="R17514"/>
    </row>
    <row r="17515" spans="15:18" x14ac:dyDescent="0.25">
      <c r="O17515"/>
      <c r="P17515" s="29"/>
      <c r="R17515"/>
    </row>
    <row r="17516" spans="15:18" x14ac:dyDescent="0.25">
      <c r="O17516"/>
      <c r="P17516" s="29"/>
      <c r="R17516"/>
    </row>
    <row r="17517" spans="15:18" x14ac:dyDescent="0.25">
      <c r="O17517"/>
      <c r="P17517" s="29"/>
      <c r="R17517"/>
    </row>
    <row r="17518" spans="15:18" x14ac:dyDescent="0.25">
      <c r="O17518"/>
      <c r="P17518" s="29"/>
      <c r="R17518"/>
    </row>
    <row r="17519" spans="15:18" x14ac:dyDescent="0.25">
      <c r="O17519"/>
      <c r="P17519" s="29"/>
      <c r="R17519"/>
    </row>
    <row r="17520" spans="15:18" x14ac:dyDescent="0.25">
      <c r="O17520"/>
      <c r="P17520" s="29"/>
      <c r="R17520"/>
    </row>
    <row r="17521" spans="15:18" x14ac:dyDescent="0.25">
      <c r="O17521"/>
      <c r="P17521" s="29"/>
      <c r="R17521"/>
    </row>
    <row r="17522" spans="15:18" x14ac:dyDescent="0.25">
      <c r="O17522"/>
      <c r="P17522" s="29"/>
      <c r="R17522"/>
    </row>
    <row r="17523" spans="15:18" x14ac:dyDescent="0.25">
      <c r="O17523"/>
      <c r="P17523" s="29"/>
      <c r="R17523"/>
    </row>
    <row r="17524" spans="15:18" x14ac:dyDescent="0.25">
      <c r="O17524"/>
      <c r="P17524" s="29"/>
      <c r="R17524"/>
    </row>
    <row r="17525" spans="15:18" x14ac:dyDescent="0.25">
      <c r="O17525"/>
      <c r="P17525" s="29"/>
      <c r="R17525"/>
    </row>
    <row r="17526" spans="15:18" x14ac:dyDescent="0.25">
      <c r="O17526"/>
      <c r="P17526" s="29"/>
      <c r="R17526"/>
    </row>
    <row r="17527" spans="15:18" x14ac:dyDescent="0.25">
      <c r="O17527"/>
      <c r="P17527" s="29"/>
      <c r="R17527"/>
    </row>
    <row r="17528" spans="15:18" x14ac:dyDescent="0.25">
      <c r="O17528"/>
      <c r="P17528" s="29"/>
      <c r="R17528"/>
    </row>
    <row r="17529" spans="15:18" x14ac:dyDescent="0.25">
      <c r="O17529"/>
      <c r="P17529" s="29"/>
      <c r="R17529"/>
    </row>
    <row r="17530" spans="15:18" x14ac:dyDescent="0.25">
      <c r="O17530"/>
      <c r="P17530" s="29"/>
      <c r="R17530"/>
    </row>
    <row r="17531" spans="15:18" x14ac:dyDescent="0.25">
      <c r="O17531"/>
      <c r="P17531" s="29"/>
      <c r="R17531"/>
    </row>
    <row r="17532" spans="15:18" x14ac:dyDescent="0.25">
      <c r="O17532"/>
      <c r="P17532" s="29"/>
      <c r="R17532"/>
    </row>
    <row r="17533" spans="15:18" x14ac:dyDescent="0.25">
      <c r="O17533"/>
      <c r="P17533" s="29"/>
      <c r="R17533"/>
    </row>
    <row r="17534" spans="15:18" x14ac:dyDescent="0.25">
      <c r="O17534"/>
      <c r="P17534" s="29"/>
      <c r="R17534"/>
    </row>
    <row r="17535" spans="15:18" x14ac:dyDescent="0.25">
      <c r="O17535"/>
      <c r="P17535" s="29"/>
      <c r="R17535"/>
    </row>
    <row r="17536" spans="15:18" x14ac:dyDescent="0.25">
      <c r="O17536"/>
      <c r="P17536" s="29"/>
      <c r="R17536"/>
    </row>
    <row r="17537" spans="15:18" x14ac:dyDescent="0.25">
      <c r="O17537"/>
      <c r="P17537" s="29"/>
      <c r="R17537"/>
    </row>
    <row r="17538" spans="15:18" x14ac:dyDescent="0.25">
      <c r="O17538"/>
      <c r="P17538" s="29"/>
      <c r="R17538"/>
    </row>
    <row r="17539" spans="15:18" x14ac:dyDescent="0.25">
      <c r="O17539"/>
      <c r="P17539" s="29"/>
      <c r="R17539"/>
    </row>
    <row r="17540" spans="15:18" x14ac:dyDescent="0.25">
      <c r="O17540"/>
      <c r="P17540" s="29"/>
      <c r="R17540"/>
    </row>
    <row r="17541" spans="15:18" x14ac:dyDescent="0.25">
      <c r="O17541"/>
      <c r="P17541" s="29"/>
      <c r="R17541"/>
    </row>
    <row r="17542" spans="15:18" x14ac:dyDescent="0.25">
      <c r="O17542"/>
      <c r="P17542" s="29"/>
      <c r="R17542"/>
    </row>
    <row r="17543" spans="15:18" x14ac:dyDescent="0.25">
      <c r="O17543"/>
      <c r="P17543" s="29"/>
      <c r="R17543"/>
    </row>
    <row r="17544" spans="15:18" x14ac:dyDescent="0.25">
      <c r="O17544"/>
      <c r="P17544" s="29"/>
      <c r="R17544"/>
    </row>
    <row r="17545" spans="15:18" x14ac:dyDescent="0.25">
      <c r="O17545"/>
      <c r="P17545" s="29"/>
      <c r="R17545"/>
    </row>
    <row r="17546" spans="15:18" x14ac:dyDescent="0.25">
      <c r="O17546"/>
      <c r="P17546" s="29"/>
      <c r="R17546"/>
    </row>
    <row r="17547" spans="15:18" x14ac:dyDescent="0.25">
      <c r="O17547"/>
      <c r="P17547" s="29"/>
      <c r="R17547"/>
    </row>
    <row r="17548" spans="15:18" x14ac:dyDescent="0.25">
      <c r="O17548"/>
      <c r="P17548" s="29"/>
      <c r="R17548"/>
    </row>
    <row r="17549" spans="15:18" x14ac:dyDescent="0.25">
      <c r="O17549"/>
      <c r="P17549" s="29"/>
      <c r="R17549"/>
    </row>
    <row r="17550" spans="15:18" x14ac:dyDescent="0.25">
      <c r="O17550"/>
      <c r="P17550" s="29"/>
      <c r="R17550"/>
    </row>
    <row r="17551" spans="15:18" x14ac:dyDescent="0.25">
      <c r="O17551"/>
      <c r="P17551" s="29"/>
      <c r="R17551"/>
    </row>
    <row r="17552" spans="15:18" x14ac:dyDescent="0.25">
      <c r="O17552"/>
      <c r="P17552" s="29"/>
      <c r="R17552"/>
    </row>
    <row r="17553" spans="15:18" x14ac:dyDescent="0.25">
      <c r="O17553"/>
      <c r="P17553" s="29"/>
      <c r="R17553"/>
    </row>
    <row r="17554" spans="15:18" x14ac:dyDescent="0.25">
      <c r="O17554"/>
      <c r="P17554" s="29"/>
      <c r="R17554"/>
    </row>
    <row r="17555" spans="15:18" x14ac:dyDescent="0.25">
      <c r="O17555"/>
      <c r="P17555" s="29"/>
      <c r="R17555"/>
    </row>
    <row r="17556" spans="15:18" x14ac:dyDescent="0.25">
      <c r="O17556"/>
      <c r="P17556" s="29"/>
      <c r="R17556"/>
    </row>
    <row r="17557" spans="15:18" x14ac:dyDescent="0.25">
      <c r="O17557"/>
      <c r="P17557" s="29"/>
      <c r="R17557"/>
    </row>
    <row r="17558" spans="15:18" x14ac:dyDescent="0.25">
      <c r="O17558"/>
      <c r="P17558" s="29"/>
      <c r="R17558"/>
    </row>
    <row r="17559" spans="15:18" x14ac:dyDescent="0.25">
      <c r="O17559"/>
      <c r="P17559" s="29"/>
      <c r="R17559"/>
    </row>
    <row r="17560" spans="15:18" x14ac:dyDescent="0.25">
      <c r="O17560"/>
      <c r="P17560" s="29"/>
      <c r="R17560"/>
    </row>
    <row r="17561" spans="15:18" x14ac:dyDescent="0.25">
      <c r="O17561"/>
      <c r="P17561" s="29"/>
      <c r="R17561"/>
    </row>
    <row r="17562" spans="15:18" x14ac:dyDescent="0.25">
      <c r="O17562"/>
      <c r="P17562" s="29"/>
      <c r="R17562"/>
    </row>
    <row r="17563" spans="15:18" x14ac:dyDescent="0.25">
      <c r="O17563"/>
      <c r="P17563" s="29"/>
      <c r="R17563"/>
    </row>
    <row r="17564" spans="15:18" x14ac:dyDescent="0.25">
      <c r="O17564"/>
      <c r="P17564" s="29"/>
      <c r="R17564"/>
    </row>
    <row r="17565" spans="15:18" x14ac:dyDescent="0.25">
      <c r="O17565"/>
      <c r="P17565" s="29"/>
      <c r="R17565"/>
    </row>
    <row r="17566" spans="15:18" x14ac:dyDescent="0.25">
      <c r="O17566"/>
      <c r="P17566" s="29"/>
      <c r="R17566"/>
    </row>
    <row r="17567" spans="15:18" x14ac:dyDescent="0.25">
      <c r="O17567"/>
      <c r="P17567" s="29"/>
      <c r="R17567"/>
    </row>
    <row r="17568" spans="15:18" x14ac:dyDescent="0.25">
      <c r="O17568"/>
      <c r="P17568" s="29"/>
      <c r="R17568"/>
    </row>
    <row r="17569" spans="15:18" x14ac:dyDescent="0.25">
      <c r="O17569"/>
      <c r="P17569" s="29"/>
      <c r="R17569"/>
    </row>
    <row r="17570" spans="15:18" x14ac:dyDescent="0.25">
      <c r="O17570"/>
      <c r="P17570" s="29"/>
      <c r="R17570"/>
    </row>
    <row r="17571" spans="15:18" x14ac:dyDescent="0.25">
      <c r="O17571"/>
      <c r="P17571" s="29"/>
      <c r="R17571"/>
    </row>
    <row r="17572" spans="15:18" x14ac:dyDescent="0.25">
      <c r="O17572"/>
      <c r="P17572" s="29"/>
      <c r="R17572"/>
    </row>
    <row r="17573" spans="15:18" x14ac:dyDescent="0.25">
      <c r="O17573"/>
      <c r="P17573" s="29"/>
      <c r="R17573"/>
    </row>
    <row r="17574" spans="15:18" x14ac:dyDescent="0.25">
      <c r="O17574"/>
      <c r="P17574" s="29"/>
      <c r="R17574"/>
    </row>
    <row r="17575" spans="15:18" x14ac:dyDescent="0.25">
      <c r="O17575"/>
      <c r="P17575" s="29"/>
      <c r="R17575"/>
    </row>
    <row r="17576" spans="15:18" x14ac:dyDescent="0.25">
      <c r="O17576"/>
      <c r="P17576" s="29"/>
      <c r="R17576"/>
    </row>
    <row r="17577" spans="15:18" x14ac:dyDescent="0.25">
      <c r="O17577"/>
      <c r="P17577" s="29"/>
      <c r="R17577"/>
    </row>
    <row r="17578" spans="15:18" x14ac:dyDescent="0.25">
      <c r="O17578"/>
      <c r="P17578" s="29"/>
      <c r="R17578"/>
    </row>
    <row r="17579" spans="15:18" x14ac:dyDescent="0.25">
      <c r="O17579"/>
      <c r="P17579" s="29"/>
      <c r="R17579"/>
    </row>
    <row r="17580" spans="15:18" x14ac:dyDescent="0.25">
      <c r="O17580"/>
      <c r="P17580" s="29"/>
      <c r="R17580"/>
    </row>
    <row r="17581" spans="15:18" x14ac:dyDescent="0.25">
      <c r="O17581"/>
      <c r="P17581" s="29"/>
      <c r="R17581"/>
    </row>
    <row r="17582" spans="15:18" x14ac:dyDescent="0.25">
      <c r="O17582"/>
      <c r="P17582" s="29"/>
      <c r="R17582"/>
    </row>
    <row r="17583" spans="15:18" x14ac:dyDescent="0.25">
      <c r="O17583"/>
      <c r="P17583" s="29"/>
      <c r="R17583"/>
    </row>
    <row r="17584" spans="15:18" x14ac:dyDescent="0.25">
      <c r="O17584"/>
      <c r="P17584" s="29"/>
      <c r="R17584"/>
    </row>
    <row r="17585" spans="15:18" x14ac:dyDescent="0.25">
      <c r="O17585"/>
      <c r="P17585" s="29"/>
      <c r="R17585"/>
    </row>
    <row r="17586" spans="15:18" x14ac:dyDescent="0.25">
      <c r="O17586"/>
      <c r="P17586" s="29"/>
      <c r="R17586"/>
    </row>
    <row r="17587" spans="15:18" x14ac:dyDescent="0.25">
      <c r="O17587"/>
      <c r="P17587" s="29"/>
      <c r="R17587"/>
    </row>
    <row r="17588" spans="15:18" x14ac:dyDescent="0.25">
      <c r="O17588"/>
      <c r="P17588" s="29"/>
      <c r="R17588"/>
    </row>
    <row r="17589" spans="15:18" x14ac:dyDescent="0.25">
      <c r="O17589"/>
      <c r="P17589" s="29"/>
      <c r="R17589"/>
    </row>
    <row r="17590" spans="15:18" x14ac:dyDescent="0.25">
      <c r="O17590"/>
      <c r="P17590" s="29"/>
      <c r="R17590"/>
    </row>
    <row r="17591" spans="15:18" x14ac:dyDescent="0.25">
      <c r="O17591"/>
      <c r="P17591" s="29"/>
      <c r="R17591"/>
    </row>
    <row r="17592" spans="15:18" x14ac:dyDescent="0.25">
      <c r="O17592"/>
      <c r="P17592" s="29"/>
      <c r="R17592"/>
    </row>
    <row r="17593" spans="15:18" x14ac:dyDescent="0.25">
      <c r="O17593"/>
      <c r="P17593" s="29"/>
      <c r="R17593"/>
    </row>
    <row r="17594" spans="15:18" x14ac:dyDescent="0.25">
      <c r="O17594"/>
      <c r="P17594" s="29"/>
      <c r="R17594"/>
    </row>
    <row r="17595" spans="15:18" x14ac:dyDescent="0.25">
      <c r="O17595"/>
      <c r="P17595" s="29"/>
      <c r="R17595"/>
    </row>
    <row r="17596" spans="15:18" x14ac:dyDescent="0.25">
      <c r="O17596"/>
      <c r="P17596" s="29"/>
      <c r="R17596"/>
    </row>
    <row r="17597" spans="15:18" x14ac:dyDescent="0.25">
      <c r="O17597"/>
      <c r="P17597" s="29"/>
      <c r="R17597"/>
    </row>
    <row r="17598" spans="15:18" x14ac:dyDescent="0.25">
      <c r="O17598"/>
      <c r="P17598" s="29"/>
      <c r="R17598"/>
    </row>
    <row r="17599" spans="15:18" x14ac:dyDescent="0.25">
      <c r="O17599"/>
      <c r="P17599" s="29"/>
      <c r="R17599"/>
    </row>
    <row r="17600" spans="15:18" x14ac:dyDescent="0.25">
      <c r="O17600"/>
      <c r="P17600" s="29"/>
      <c r="R17600"/>
    </row>
    <row r="17601" spans="15:18" x14ac:dyDescent="0.25">
      <c r="O17601"/>
      <c r="P17601" s="29"/>
      <c r="R17601"/>
    </row>
    <row r="17602" spans="15:18" x14ac:dyDescent="0.25">
      <c r="O17602"/>
      <c r="P17602" s="29"/>
      <c r="R17602"/>
    </row>
    <row r="17603" spans="15:18" x14ac:dyDescent="0.25">
      <c r="O17603"/>
      <c r="P17603" s="29"/>
      <c r="R17603"/>
    </row>
    <row r="17604" spans="15:18" x14ac:dyDescent="0.25">
      <c r="O17604"/>
      <c r="P17604" s="29"/>
      <c r="R17604"/>
    </row>
    <row r="17605" spans="15:18" x14ac:dyDescent="0.25">
      <c r="O17605"/>
      <c r="P17605" s="29"/>
      <c r="R17605"/>
    </row>
    <row r="17606" spans="15:18" x14ac:dyDescent="0.25">
      <c r="O17606"/>
      <c r="P17606" s="29"/>
      <c r="R17606"/>
    </row>
    <row r="17607" spans="15:18" x14ac:dyDescent="0.25">
      <c r="O17607"/>
      <c r="P17607" s="29"/>
      <c r="R17607"/>
    </row>
    <row r="17608" spans="15:18" x14ac:dyDescent="0.25">
      <c r="O17608"/>
      <c r="P17608" s="29"/>
      <c r="R17608"/>
    </row>
    <row r="17609" spans="15:18" x14ac:dyDescent="0.25">
      <c r="O17609"/>
      <c r="P17609" s="29"/>
      <c r="R17609"/>
    </row>
    <row r="17610" spans="15:18" x14ac:dyDescent="0.25">
      <c r="O17610"/>
      <c r="P17610" s="29"/>
      <c r="R17610"/>
    </row>
    <row r="17611" spans="15:18" x14ac:dyDescent="0.25">
      <c r="O17611"/>
      <c r="P17611" s="29"/>
      <c r="R17611"/>
    </row>
    <row r="17612" spans="15:18" x14ac:dyDescent="0.25">
      <c r="O17612"/>
      <c r="P17612" s="29"/>
      <c r="R17612"/>
    </row>
    <row r="17613" spans="15:18" x14ac:dyDescent="0.25">
      <c r="O17613"/>
      <c r="P17613" s="29"/>
      <c r="R17613"/>
    </row>
    <row r="17614" spans="15:18" x14ac:dyDescent="0.25">
      <c r="O17614"/>
      <c r="P17614" s="29"/>
      <c r="R17614"/>
    </row>
    <row r="17615" spans="15:18" x14ac:dyDescent="0.25">
      <c r="O17615"/>
      <c r="P17615" s="29"/>
      <c r="R17615"/>
    </row>
    <row r="17616" spans="15:18" x14ac:dyDescent="0.25">
      <c r="O17616"/>
      <c r="P17616" s="29"/>
      <c r="R17616"/>
    </row>
    <row r="17617" spans="15:18" x14ac:dyDescent="0.25">
      <c r="O17617"/>
      <c r="P17617" s="29"/>
      <c r="R17617"/>
    </row>
    <row r="17618" spans="15:18" x14ac:dyDescent="0.25">
      <c r="O17618"/>
      <c r="P17618" s="29"/>
      <c r="R17618"/>
    </row>
    <row r="17619" spans="15:18" x14ac:dyDescent="0.25">
      <c r="O17619"/>
      <c r="P17619" s="29"/>
      <c r="R17619"/>
    </row>
    <row r="17620" spans="15:18" x14ac:dyDescent="0.25">
      <c r="O17620"/>
      <c r="P17620" s="29"/>
      <c r="R17620"/>
    </row>
    <row r="17621" spans="15:18" x14ac:dyDescent="0.25">
      <c r="O17621"/>
      <c r="P17621" s="29"/>
      <c r="R17621"/>
    </row>
    <row r="17622" spans="15:18" x14ac:dyDescent="0.25">
      <c r="O17622"/>
      <c r="P17622" s="29"/>
      <c r="R17622"/>
    </row>
    <row r="17623" spans="15:18" x14ac:dyDescent="0.25">
      <c r="O17623"/>
      <c r="P17623" s="29"/>
      <c r="R17623"/>
    </row>
    <row r="17624" spans="15:18" x14ac:dyDescent="0.25">
      <c r="O17624"/>
      <c r="P17624" s="29"/>
      <c r="R17624"/>
    </row>
    <row r="17625" spans="15:18" x14ac:dyDescent="0.25">
      <c r="O17625"/>
      <c r="P17625" s="29"/>
      <c r="R17625"/>
    </row>
    <row r="17626" spans="15:18" x14ac:dyDescent="0.25">
      <c r="O17626"/>
      <c r="P17626" s="29"/>
      <c r="R17626"/>
    </row>
    <row r="17627" spans="15:18" x14ac:dyDescent="0.25">
      <c r="O17627"/>
      <c r="P17627" s="29"/>
      <c r="R17627"/>
    </row>
    <row r="17628" spans="15:18" x14ac:dyDescent="0.25">
      <c r="O17628"/>
      <c r="P17628" s="29"/>
      <c r="R17628"/>
    </row>
    <row r="17629" spans="15:18" x14ac:dyDescent="0.25">
      <c r="O17629"/>
      <c r="P17629" s="29"/>
      <c r="R17629"/>
    </row>
    <row r="17630" spans="15:18" x14ac:dyDescent="0.25">
      <c r="O17630"/>
      <c r="P17630" s="29"/>
      <c r="R17630"/>
    </row>
    <row r="17631" spans="15:18" x14ac:dyDescent="0.25">
      <c r="O17631"/>
      <c r="P17631" s="29"/>
      <c r="R17631"/>
    </row>
    <row r="17632" spans="15:18" x14ac:dyDescent="0.25">
      <c r="O17632"/>
      <c r="P17632" s="29"/>
      <c r="R17632"/>
    </row>
    <row r="17633" spans="15:18" x14ac:dyDescent="0.25">
      <c r="O17633"/>
      <c r="P17633" s="29"/>
      <c r="R17633"/>
    </row>
    <row r="17634" spans="15:18" x14ac:dyDescent="0.25">
      <c r="O17634"/>
      <c r="P17634" s="29"/>
      <c r="R17634"/>
    </row>
    <row r="17635" spans="15:18" x14ac:dyDescent="0.25">
      <c r="O17635"/>
      <c r="P17635" s="29"/>
      <c r="R17635"/>
    </row>
    <row r="17636" spans="15:18" x14ac:dyDescent="0.25">
      <c r="O17636"/>
      <c r="P17636" s="29"/>
      <c r="R17636"/>
    </row>
    <row r="17637" spans="15:18" x14ac:dyDescent="0.25">
      <c r="O17637"/>
      <c r="P17637" s="29"/>
      <c r="R17637"/>
    </row>
    <row r="17638" spans="15:18" x14ac:dyDescent="0.25">
      <c r="O17638"/>
      <c r="P17638" s="29"/>
      <c r="R17638"/>
    </row>
    <row r="17639" spans="15:18" x14ac:dyDescent="0.25">
      <c r="O17639"/>
      <c r="P17639" s="29"/>
      <c r="R17639"/>
    </row>
    <row r="17640" spans="15:18" x14ac:dyDescent="0.25">
      <c r="O17640"/>
      <c r="P17640" s="29"/>
      <c r="R17640"/>
    </row>
    <row r="17641" spans="15:18" x14ac:dyDescent="0.25">
      <c r="O17641"/>
      <c r="P17641" s="29"/>
      <c r="R17641"/>
    </row>
    <row r="17642" spans="15:18" x14ac:dyDescent="0.25">
      <c r="O17642"/>
      <c r="P17642" s="29"/>
      <c r="R17642"/>
    </row>
    <row r="17643" spans="15:18" x14ac:dyDescent="0.25">
      <c r="O17643"/>
      <c r="P17643" s="29"/>
      <c r="R17643"/>
    </row>
    <row r="17644" spans="15:18" x14ac:dyDescent="0.25">
      <c r="O17644"/>
      <c r="P17644" s="29"/>
      <c r="R17644"/>
    </row>
    <row r="17645" spans="15:18" x14ac:dyDescent="0.25">
      <c r="O17645"/>
      <c r="P17645" s="29"/>
      <c r="R17645"/>
    </row>
    <row r="17646" spans="15:18" x14ac:dyDescent="0.25">
      <c r="O17646"/>
      <c r="P17646" s="29"/>
      <c r="R17646"/>
    </row>
    <row r="17647" spans="15:18" x14ac:dyDescent="0.25">
      <c r="O17647"/>
      <c r="P17647" s="29"/>
      <c r="R17647"/>
    </row>
    <row r="17648" spans="15:18" x14ac:dyDescent="0.25">
      <c r="O17648"/>
      <c r="P17648" s="29"/>
      <c r="R17648"/>
    </row>
    <row r="17649" spans="15:18" x14ac:dyDescent="0.25">
      <c r="O17649"/>
      <c r="P17649" s="29"/>
      <c r="R17649"/>
    </row>
    <row r="17650" spans="15:18" x14ac:dyDescent="0.25">
      <c r="O17650"/>
      <c r="P17650" s="29"/>
      <c r="R17650"/>
    </row>
    <row r="17651" spans="15:18" x14ac:dyDescent="0.25">
      <c r="O17651"/>
      <c r="P17651" s="29"/>
      <c r="R17651"/>
    </row>
    <row r="17652" spans="15:18" x14ac:dyDescent="0.25">
      <c r="O17652"/>
      <c r="P17652" s="29"/>
      <c r="R17652"/>
    </row>
    <row r="17653" spans="15:18" x14ac:dyDescent="0.25">
      <c r="O17653"/>
      <c r="P17653" s="29"/>
      <c r="R17653"/>
    </row>
    <row r="17654" spans="15:18" x14ac:dyDescent="0.25">
      <c r="O17654"/>
      <c r="P17654" s="29"/>
      <c r="R17654"/>
    </row>
    <row r="17655" spans="15:18" x14ac:dyDescent="0.25">
      <c r="O17655"/>
      <c r="P17655" s="29"/>
      <c r="R17655"/>
    </row>
    <row r="17656" spans="15:18" x14ac:dyDescent="0.25">
      <c r="O17656"/>
      <c r="P17656" s="29"/>
      <c r="R17656"/>
    </row>
    <row r="17657" spans="15:18" x14ac:dyDescent="0.25">
      <c r="O17657"/>
      <c r="P17657" s="29"/>
      <c r="R17657"/>
    </row>
    <row r="17658" spans="15:18" x14ac:dyDescent="0.25">
      <c r="O17658"/>
      <c r="P17658" s="29"/>
      <c r="R17658"/>
    </row>
    <row r="17659" spans="15:18" x14ac:dyDescent="0.25">
      <c r="O17659"/>
      <c r="P17659" s="29"/>
      <c r="R17659"/>
    </row>
    <row r="17660" spans="15:18" x14ac:dyDescent="0.25">
      <c r="O17660"/>
      <c r="P17660" s="29"/>
      <c r="R17660"/>
    </row>
    <row r="17661" spans="15:18" x14ac:dyDescent="0.25">
      <c r="O17661"/>
      <c r="P17661" s="29"/>
      <c r="R17661"/>
    </row>
    <row r="17662" spans="15:18" x14ac:dyDescent="0.25">
      <c r="O17662"/>
      <c r="P17662" s="29"/>
      <c r="R17662"/>
    </row>
    <row r="17663" spans="15:18" x14ac:dyDescent="0.25">
      <c r="O17663"/>
      <c r="P17663" s="29"/>
      <c r="R17663"/>
    </row>
    <row r="17664" spans="15:18" x14ac:dyDescent="0.25">
      <c r="O17664"/>
      <c r="P17664" s="29"/>
      <c r="R17664"/>
    </row>
    <row r="17665" spans="15:18" x14ac:dyDescent="0.25">
      <c r="O17665"/>
      <c r="P17665" s="29"/>
      <c r="R17665"/>
    </row>
    <row r="17666" spans="15:18" x14ac:dyDescent="0.25">
      <c r="O17666"/>
      <c r="P17666" s="29"/>
      <c r="R17666"/>
    </row>
    <row r="17667" spans="15:18" x14ac:dyDescent="0.25">
      <c r="O17667"/>
      <c r="P17667" s="29"/>
      <c r="R17667"/>
    </row>
    <row r="17668" spans="15:18" x14ac:dyDescent="0.25">
      <c r="O17668"/>
      <c r="P17668" s="29"/>
      <c r="R17668"/>
    </row>
    <row r="17669" spans="15:18" x14ac:dyDescent="0.25">
      <c r="O17669"/>
      <c r="P17669" s="29"/>
      <c r="R17669"/>
    </row>
    <row r="17670" spans="15:18" x14ac:dyDescent="0.25">
      <c r="O17670"/>
      <c r="P17670" s="29"/>
      <c r="R17670"/>
    </row>
    <row r="17671" spans="15:18" x14ac:dyDescent="0.25">
      <c r="O17671"/>
      <c r="P17671" s="29"/>
      <c r="R17671"/>
    </row>
    <row r="17672" spans="15:18" x14ac:dyDescent="0.25">
      <c r="O17672"/>
      <c r="P17672" s="29"/>
      <c r="R17672"/>
    </row>
    <row r="17673" spans="15:18" x14ac:dyDescent="0.25">
      <c r="O17673"/>
      <c r="P17673" s="29"/>
      <c r="R17673"/>
    </row>
    <row r="17674" spans="15:18" x14ac:dyDescent="0.25">
      <c r="O17674"/>
      <c r="P17674" s="29"/>
      <c r="R17674"/>
    </row>
    <row r="17675" spans="15:18" x14ac:dyDescent="0.25">
      <c r="O17675"/>
      <c r="P17675" s="29"/>
      <c r="R17675"/>
    </row>
    <row r="17676" spans="15:18" x14ac:dyDescent="0.25">
      <c r="O17676"/>
      <c r="P17676" s="29"/>
      <c r="R17676"/>
    </row>
    <row r="17677" spans="15:18" x14ac:dyDescent="0.25">
      <c r="O17677"/>
      <c r="P17677" s="29"/>
      <c r="R17677"/>
    </row>
    <row r="17678" spans="15:18" x14ac:dyDescent="0.25">
      <c r="O17678"/>
      <c r="P17678" s="29"/>
      <c r="R17678"/>
    </row>
    <row r="17679" spans="15:18" x14ac:dyDescent="0.25">
      <c r="O17679"/>
      <c r="P17679" s="29"/>
      <c r="R17679"/>
    </row>
    <row r="17680" spans="15:18" x14ac:dyDescent="0.25">
      <c r="O17680"/>
      <c r="P17680" s="29"/>
      <c r="R17680"/>
    </row>
    <row r="17681" spans="15:18" x14ac:dyDescent="0.25">
      <c r="O17681"/>
      <c r="P17681" s="29"/>
      <c r="R17681"/>
    </row>
    <row r="17682" spans="15:18" x14ac:dyDescent="0.25">
      <c r="O17682"/>
      <c r="P17682" s="29"/>
      <c r="R17682"/>
    </row>
    <row r="17683" spans="15:18" x14ac:dyDescent="0.25">
      <c r="O17683"/>
      <c r="P17683" s="29"/>
      <c r="R17683"/>
    </row>
    <row r="17684" spans="15:18" x14ac:dyDescent="0.25">
      <c r="O17684"/>
      <c r="P17684" s="29"/>
      <c r="R17684"/>
    </row>
    <row r="17685" spans="15:18" x14ac:dyDescent="0.25">
      <c r="O17685"/>
      <c r="P17685" s="29"/>
      <c r="R17685"/>
    </row>
    <row r="17686" spans="15:18" x14ac:dyDescent="0.25">
      <c r="O17686"/>
      <c r="P17686" s="29"/>
      <c r="R17686"/>
    </row>
    <row r="17687" spans="15:18" x14ac:dyDescent="0.25">
      <c r="O17687"/>
      <c r="P17687" s="29"/>
      <c r="R17687"/>
    </row>
    <row r="17688" spans="15:18" x14ac:dyDescent="0.25">
      <c r="O17688"/>
      <c r="P17688" s="29"/>
      <c r="R17688"/>
    </row>
    <row r="17689" spans="15:18" x14ac:dyDescent="0.25">
      <c r="O17689"/>
      <c r="P17689" s="29"/>
      <c r="R17689"/>
    </row>
    <row r="17690" spans="15:18" x14ac:dyDescent="0.25">
      <c r="O17690"/>
      <c r="P17690" s="29"/>
      <c r="R17690"/>
    </row>
    <row r="17691" spans="15:18" x14ac:dyDescent="0.25">
      <c r="O17691"/>
      <c r="P17691" s="29"/>
      <c r="R17691"/>
    </row>
    <row r="17692" spans="15:18" x14ac:dyDescent="0.25">
      <c r="O17692"/>
      <c r="P17692" s="29"/>
      <c r="R17692"/>
    </row>
    <row r="17693" spans="15:18" x14ac:dyDescent="0.25">
      <c r="O17693"/>
      <c r="P17693" s="29"/>
      <c r="R17693"/>
    </row>
    <row r="17694" spans="15:18" x14ac:dyDescent="0.25">
      <c r="O17694"/>
      <c r="P17694" s="29"/>
      <c r="R17694"/>
    </row>
    <row r="17695" spans="15:18" x14ac:dyDescent="0.25">
      <c r="O17695"/>
      <c r="P17695" s="29"/>
      <c r="R17695"/>
    </row>
    <row r="17696" spans="15:18" x14ac:dyDescent="0.25">
      <c r="O17696"/>
      <c r="P17696" s="29"/>
      <c r="R17696"/>
    </row>
    <row r="17697" spans="15:18" x14ac:dyDescent="0.25">
      <c r="O17697"/>
      <c r="P17697" s="29"/>
      <c r="R17697"/>
    </row>
    <row r="17698" spans="15:18" x14ac:dyDescent="0.25">
      <c r="O17698"/>
      <c r="P17698" s="29"/>
      <c r="R17698"/>
    </row>
    <row r="17699" spans="15:18" x14ac:dyDescent="0.25">
      <c r="O17699"/>
      <c r="P17699" s="29"/>
      <c r="R17699"/>
    </row>
    <row r="17700" spans="15:18" x14ac:dyDescent="0.25">
      <c r="O17700"/>
      <c r="P17700" s="29"/>
      <c r="R17700"/>
    </row>
    <row r="17701" spans="15:18" x14ac:dyDescent="0.25">
      <c r="O17701"/>
      <c r="P17701" s="29"/>
      <c r="R17701"/>
    </row>
    <row r="17702" spans="15:18" x14ac:dyDescent="0.25">
      <c r="O17702"/>
      <c r="P17702" s="29"/>
      <c r="R17702"/>
    </row>
    <row r="17703" spans="15:18" x14ac:dyDescent="0.25">
      <c r="O17703"/>
      <c r="P17703" s="29"/>
      <c r="R17703"/>
    </row>
    <row r="17704" spans="15:18" x14ac:dyDescent="0.25">
      <c r="O17704"/>
      <c r="P17704" s="29"/>
      <c r="R17704"/>
    </row>
    <row r="17705" spans="15:18" x14ac:dyDescent="0.25">
      <c r="O17705"/>
      <c r="P17705" s="29"/>
      <c r="R17705"/>
    </row>
    <row r="17706" spans="15:18" x14ac:dyDescent="0.25">
      <c r="O17706"/>
      <c r="P17706" s="29"/>
      <c r="R17706"/>
    </row>
    <row r="17707" spans="15:18" x14ac:dyDescent="0.25">
      <c r="O17707"/>
      <c r="P17707" s="29"/>
      <c r="R17707"/>
    </row>
    <row r="17708" spans="15:18" x14ac:dyDescent="0.25">
      <c r="O17708"/>
      <c r="P17708" s="29"/>
      <c r="R17708"/>
    </row>
    <row r="17709" spans="15:18" x14ac:dyDescent="0.25">
      <c r="O17709"/>
      <c r="P17709" s="29"/>
      <c r="R17709"/>
    </row>
    <row r="17710" spans="15:18" x14ac:dyDescent="0.25">
      <c r="O17710"/>
      <c r="P17710" s="29"/>
      <c r="R17710"/>
    </row>
    <row r="17711" spans="15:18" x14ac:dyDescent="0.25">
      <c r="O17711"/>
      <c r="P17711" s="29"/>
      <c r="R17711"/>
    </row>
    <row r="17712" spans="15:18" x14ac:dyDescent="0.25">
      <c r="O17712"/>
      <c r="P17712" s="29"/>
      <c r="R17712"/>
    </row>
    <row r="17713" spans="15:18" x14ac:dyDescent="0.25">
      <c r="O17713"/>
      <c r="P17713" s="29"/>
      <c r="R17713"/>
    </row>
    <row r="17714" spans="15:18" x14ac:dyDescent="0.25">
      <c r="O17714"/>
      <c r="P17714" s="29"/>
      <c r="R17714"/>
    </row>
    <row r="17715" spans="15:18" x14ac:dyDescent="0.25">
      <c r="O17715"/>
      <c r="P17715" s="29"/>
      <c r="R17715"/>
    </row>
    <row r="17716" spans="15:18" x14ac:dyDescent="0.25">
      <c r="O17716"/>
      <c r="P17716" s="29"/>
      <c r="R17716"/>
    </row>
    <row r="17717" spans="15:18" x14ac:dyDescent="0.25">
      <c r="O17717"/>
      <c r="P17717" s="29"/>
      <c r="R17717"/>
    </row>
    <row r="17718" spans="15:18" x14ac:dyDescent="0.25">
      <c r="O17718"/>
      <c r="P17718" s="29"/>
      <c r="R17718"/>
    </row>
    <row r="17719" spans="15:18" x14ac:dyDescent="0.25">
      <c r="O17719"/>
      <c r="P17719" s="29"/>
      <c r="R17719"/>
    </row>
    <row r="17720" spans="15:18" x14ac:dyDescent="0.25">
      <c r="O17720"/>
      <c r="P17720" s="29"/>
      <c r="R17720"/>
    </row>
    <row r="17721" spans="15:18" x14ac:dyDescent="0.25">
      <c r="O17721"/>
      <c r="P17721" s="29"/>
      <c r="R17721"/>
    </row>
    <row r="17722" spans="15:18" x14ac:dyDescent="0.25">
      <c r="O17722"/>
      <c r="P17722" s="29"/>
      <c r="R17722"/>
    </row>
    <row r="17723" spans="15:18" x14ac:dyDescent="0.25">
      <c r="O17723"/>
      <c r="P17723" s="29"/>
      <c r="R17723"/>
    </row>
    <row r="17724" spans="15:18" x14ac:dyDescent="0.25">
      <c r="O17724"/>
      <c r="P17724" s="29"/>
      <c r="R17724"/>
    </row>
    <row r="17725" spans="15:18" x14ac:dyDescent="0.25">
      <c r="O17725"/>
      <c r="P17725" s="29"/>
      <c r="R17725"/>
    </row>
    <row r="17726" spans="15:18" x14ac:dyDescent="0.25">
      <c r="O17726"/>
      <c r="P17726" s="29"/>
      <c r="R17726"/>
    </row>
    <row r="17727" spans="15:18" x14ac:dyDescent="0.25">
      <c r="O17727"/>
      <c r="P17727" s="29"/>
      <c r="R17727"/>
    </row>
    <row r="17728" spans="15:18" x14ac:dyDescent="0.25">
      <c r="O17728"/>
      <c r="P17728" s="29"/>
      <c r="R17728"/>
    </row>
    <row r="17729" spans="15:18" x14ac:dyDescent="0.25">
      <c r="O17729"/>
      <c r="P17729" s="29"/>
      <c r="R17729"/>
    </row>
    <row r="17730" spans="15:18" x14ac:dyDescent="0.25">
      <c r="O17730"/>
      <c r="P17730" s="29"/>
      <c r="R17730"/>
    </row>
    <row r="17731" spans="15:18" x14ac:dyDescent="0.25">
      <c r="O17731"/>
      <c r="P17731" s="29"/>
      <c r="R17731"/>
    </row>
    <row r="17732" spans="15:18" x14ac:dyDescent="0.25">
      <c r="O17732"/>
      <c r="P17732" s="29"/>
      <c r="R17732"/>
    </row>
    <row r="17733" spans="15:18" x14ac:dyDescent="0.25">
      <c r="O17733"/>
      <c r="P17733" s="29"/>
      <c r="R17733"/>
    </row>
    <row r="17734" spans="15:18" x14ac:dyDescent="0.25">
      <c r="O17734"/>
      <c r="P17734" s="29"/>
      <c r="R17734"/>
    </row>
    <row r="17735" spans="15:18" x14ac:dyDescent="0.25">
      <c r="O17735"/>
      <c r="P17735" s="29"/>
      <c r="R17735"/>
    </row>
    <row r="17736" spans="15:18" x14ac:dyDescent="0.25">
      <c r="O17736"/>
      <c r="P17736" s="29"/>
      <c r="R17736"/>
    </row>
    <row r="17737" spans="15:18" x14ac:dyDescent="0.25">
      <c r="O17737"/>
      <c r="P17737" s="29"/>
      <c r="R17737"/>
    </row>
    <row r="17738" spans="15:18" x14ac:dyDescent="0.25">
      <c r="O17738"/>
      <c r="P17738" s="29"/>
      <c r="R17738"/>
    </row>
    <row r="17739" spans="15:18" x14ac:dyDescent="0.25">
      <c r="O17739"/>
      <c r="P17739" s="29"/>
      <c r="R17739"/>
    </row>
    <row r="17740" spans="15:18" x14ac:dyDescent="0.25">
      <c r="O17740"/>
      <c r="P17740" s="29"/>
      <c r="R17740"/>
    </row>
    <row r="17741" spans="15:18" x14ac:dyDescent="0.25">
      <c r="O17741"/>
      <c r="P17741" s="29"/>
      <c r="R17741"/>
    </row>
    <row r="17742" spans="15:18" x14ac:dyDescent="0.25">
      <c r="O17742"/>
      <c r="P17742" s="29"/>
      <c r="R17742"/>
    </row>
    <row r="17743" spans="15:18" x14ac:dyDescent="0.25">
      <c r="O17743"/>
      <c r="P17743" s="29"/>
      <c r="R17743"/>
    </row>
    <row r="17744" spans="15:18" x14ac:dyDescent="0.25">
      <c r="O17744"/>
      <c r="P17744" s="29"/>
      <c r="R17744"/>
    </row>
    <row r="17745" spans="15:18" x14ac:dyDescent="0.25">
      <c r="O17745"/>
      <c r="P17745" s="29"/>
      <c r="R17745"/>
    </row>
    <row r="17746" spans="15:18" x14ac:dyDescent="0.25">
      <c r="O17746"/>
      <c r="P17746" s="29"/>
      <c r="R17746"/>
    </row>
    <row r="17747" spans="15:18" x14ac:dyDescent="0.25">
      <c r="O17747"/>
      <c r="P17747" s="29"/>
      <c r="R17747"/>
    </row>
    <row r="17748" spans="15:18" x14ac:dyDescent="0.25">
      <c r="O17748"/>
      <c r="P17748" s="29"/>
      <c r="R17748"/>
    </row>
    <row r="17749" spans="15:18" x14ac:dyDescent="0.25">
      <c r="O17749"/>
      <c r="P17749" s="29"/>
      <c r="R17749"/>
    </row>
    <row r="17750" spans="15:18" x14ac:dyDescent="0.25">
      <c r="O17750"/>
      <c r="P17750" s="29"/>
      <c r="R17750"/>
    </row>
    <row r="17751" spans="15:18" x14ac:dyDescent="0.25">
      <c r="O17751"/>
      <c r="P17751" s="29"/>
      <c r="R17751"/>
    </row>
    <row r="17752" spans="15:18" x14ac:dyDescent="0.25">
      <c r="O17752"/>
      <c r="P17752" s="29"/>
      <c r="R17752"/>
    </row>
    <row r="17753" spans="15:18" x14ac:dyDescent="0.25">
      <c r="O17753"/>
      <c r="P17753" s="29"/>
      <c r="R17753"/>
    </row>
    <row r="17754" spans="15:18" x14ac:dyDescent="0.25">
      <c r="O17754"/>
      <c r="P17754" s="29"/>
      <c r="R17754"/>
    </row>
    <row r="17755" spans="15:18" x14ac:dyDescent="0.25">
      <c r="O17755"/>
      <c r="P17755" s="29"/>
      <c r="R17755"/>
    </row>
    <row r="17756" spans="15:18" x14ac:dyDescent="0.25">
      <c r="O17756"/>
      <c r="P17756" s="29"/>
      <c r="R17756"/>
    </row>
    <row r="17757" spans="15:18" x14ac:dyDescent="0.25">
      <c r="O17757"/>
      <c r="P17757" s="29"/>
      <c r="R17757"/>
    </row>
    <row r="17758" spans="15:18" x14ac:dyDescent="0.25">
      <c r="O17758"/>
      <c r="P17758" s="29"/>
      <c r="R17758"/>
    </row>
    <row r="17759" spans="15:18" x14ac:dyDescent="0.25">
      <c r="O17759"/>
      <c r="P17759" s="29"/>
      <c r="R17759"/>
    </row>
    <row r="17760" spans="15:18" x14ac:dyDescent="0.25">
      <c r="O17760"/>
      <c r="P17760" s="29"/>
      <c r="R17760"/>
    </row>
    <row r="17761" spans="15:18" x14ac:dyDescent="0.25">
      <c r="O17761"/>
      <c r="P17761" s="29"/>
      <c r="R17761"/>
    </row>
    <row r="17762" spans="15:18" x14ac:dyDescent="0.25">
      <c r="O17762"/>
      <c r="P17762" s="29"/>
      <c r="R17762"/>
    </row>
    <row r="17763" spans="15:18" x14ac:dyDescent="0.25">
      <c r="O17763"/>
      <c r="P17763" s="29"/>
      <c r="R17763"/>
    </row>
    <row r="17764" spans="15:18" x14ac:dyDescent="0.25">
      <c r="O17764"/>
      <c r="P17764" s="29"/>
      <c r="R17764"/>
    </row>
    <row r="17765" spans="15:18" x14ac:dyDescent="0.25">
      <c r="O17765"/>
      <c r="P17765" s="29"/>
      <c r="R17765"/>
    </row>
    <row r="17766" spans="15:18" x14ac:dyDescent="0.25">
      <c r="O17766"/>
      <c r="P17766" s="29"/>
      <c r="R17766"/>
    </row>
    <row r="17767" spans="15:18" x14ac:dyDescent="0.25">
      <c r="O17767"/>
      <c r="P17767" s="29"/>
      <c r="R17767"/>
    </row>
    <row r="17768" spans="15:18" x14ac:dyDescent="0.25">
      <c r="O17768"/>
      <c r="P17768" s="29"/>
      <c r="R17768"/>
    </row>
    <row r="17769" spans="15:18" x14ac:dyDescent="0.25">
      <c r="O17769"/>
      <c r="P17769" s="29"/>
      <c r="R17769"/>
    </row>
    <row r="17770" spans="15:18" x14ac:dyDescent="0.25">
      <c r="O17770"/>
      <c r="P17770" s="29"/>
      <c r="R17770"/>
    </row>
    <row r="17771" spans="15:18" x14ac:dyDescent="0.25">
      <c r="O17771"/>
      <c r="P17771" s="29"/>
      <c r="R17771"/>
    </row>
    <row r="17772" spans="15:18" x14ac:dyDescent="0.25">
      <c r="O17772"/>
      <c r="P17772" s="29"/>
      <c r="R17772"/>
    </row>
    <row r="17773" spans="15:18" x14ac:dyDescent="0.25">
      <c r="O17773"/>
      <c r="P17773" s="29"/>
      <c r="R17773"/>
    </row>
    <row r="17774" spans="15:18" x14ac:dyDescent="0.25">
      <c r="O17774"/>
      <c r="P17774" s="29"/>
      <c r="R17774"/>
    </row>
    <row r="17775" spans="15:18" x14ac:dyDescent="0.25">
      <c r="O17775"/>
      <c r="P17775" s="29"/>
      <c r="R17775"/>
    </row>
    <row r="17776" spans="15:18" x14ac:dyDescent="0.25">
      <c r="O17776"/>
      <c r="P17776" s="29"/>
      <c r="R17776"/>
    </row>
    <row r="17777" spans="15:18" x14ac:dyDescent="0.25">
      <c r="O17777"/>
      <c r="P17777" s="29"/>
      <c r="R17777"/>
    </row>
    <row r="17778" spans="15:18" x14ac:dyDescent="0.25">
      <c r="O17778"/>
      <c r="P17778" s="29"/>
      <c r="R17778"/>
    </row>
    <row r="17779" spans="15:18" x14ac:dyDescent="0.25">
      <c r="O17779"/>
      <c r="P17779" s="29"/>
      <c r="R17779"/>
    </row>
    <row r="17780" spans="15:18" x14ac:dyDescent="0.25">
      <c r="O17780"/>
      <c r="P17780" s="29"/>
      <c r="R17780"/>
    </row>
    <row r="17781" spans="15:18" x14ac:dyDescent="0.25">
      <c r="O17781"/>
      <c r="P17781" s="29"/>
      <c r="R17781"/>
    </row>
    <row r="17782" spans="15:18" x14ac:dyDescent="0.25">
      <c r="O17782"/>
      <c r="P17782" s="29"/>
      <c r="R17782"/>
    </row>
    <row r="17783" spans="15:18" x14ac:dyDescent="0.25">
      <c r="O17783"/>
      <c r="P17783" s="29"/>
      <c r="R17783"/>
    </row>
    <row r="17784" spans="15:18" x14ac:dyDescent="0.25">
      <c r="O17784"/>
      <c r="P17784" s="29"/>
      <c r="R17784"/>
    </row>
    <row r="17785" spans="15:18" x14ac:dyDescent="0.25">
      <c r="O17785"/>
      <c r="P17785" s="29"/>
      <c r="R17785"/>
    </row>
    <row r="17786" spans="15:18" x14ac:dyDescent="0.25">
      <c r="O17786"/>
      <c r="P17786" s="29"/>
      <c r="R17786"/>
    </row>
    <row r="17787" spans="15:18" x14ac:dyDescent="0.25">
      <c r="O17787"/>
      <c r="P17787" s="29"/>
      <c r="R17787"/>
    </row>
    <row r="17788" spans="15:18" x14ac:dyDescent="0.25">
      <c r="O17788"/>
      <c r="P17788" s="29"/>
      <c r="R17788"/>
    </row>
    <row r="17789" spans="15:18" x14ac:dyDescent="0.25">
      <c r="O17789"/>
      <c r="P17789" s="29"/>
      <c r="R17789"/>
    </row>
    <row r="17790" spans="15:18" x14ac:dyDescent="0.25">
      <c r="O17790"/>
      <c r="P17790" s="29"/>
      <c r="R17790"/>
    </row>
    <row r="17791" spans="15:18" x14ac:dyDescent="0.25">
      <c r="O17791"/>
      <c r="P17791" s="29"/>
      <c r="R17791"/>
    </row>
    <row r="17792" spans="15:18" x14ac:dyDescent="0.25">
      <c r="O17792"/>
      <c r="P17792" s="29"/>
      <c r="R17792"/>
    </row>
    <row r="17793" spans="15:18" x14ac:dyDescent="0.25">
      <c r="O17793"/>
      <c r="P17793" s="29"/>
      <c r="R17793"/>
    </row>
    <row r="17794" spans="15:18" x14ac:dyDescent="0.25">
      <c r="O17794"/>
      <c r="P17794" s="29"/>
      <c r="R17794"/>
    </row>
    <row r="17795" spans="15:18" x14ac:dyDescent="0.25">
      <c r="O17795"/>
      <c r="P17795" s="29"/>
      <c r="R17795"/>
    </row>
    <row r="17796" spans="15:18" x14ac:dyDescent="0.25">
      <c r="O17796"/>
      <c r="P17796" s="29"/>
      <c r="R17796"/>
    </row>
    <row r="17797" spans="15:18" x14ac:dyDescent="0.25">
      <c r="O17797"/>
      <c r="P17797" s="29"/>
      <c r="R17797"/>
    </row>
    <row r="17798" spans="15:18" x14ac:dyDescent="0.25">
      <c r="O17798"/>
      <c r="P17798" s="29"/>
      <c r="R17798"/>
    </row>
    <row r="17799" spans="15:18" x14ac:dyDescent="0.25">
      <c r="O17799"/>
      <c r="P17799" s="29"/>
      <c r="R17799"/>
    </row>
    <row r="17800" spans="15:18" x14ac:dyDescent="0.25">
      <c r="O17800"/>
      <c r="P17800" s="29"/>
      <c r="R17800"/>
    </row>
    <row r="17801" spans="15:18" x14ac:dyDescent="0.25">
      <c r="O17801"/>
      <c r="P17801" s="29"/>
      <c r="R17801"/>
    </row>
    <row r="17802" spans="15:18" x14ac:dyDescent="0.25">
      <c r="O17802"/>
      <c r="P17802" s="29"/>
      <c r="R17802"/>
    </row>
    <row r="17803" spans="15:18" x14ac:dyDescent="0.25">
      <c r="O17803"/>
      <c r="P17803" s="29"/>
      <c r="R17803"/>
    </row>
    <row r="17804" spans="15:18" x14ac:dyDescent="0.25">
      <c r="O17804"/>
      <c r="P17804" s="29"/>
      <c r="R17804"/>
    </row>
    <row r="17805" spans="15:18" x14ac:dyDescent="0.25">
      <c r="O17805"/>
      <c r="P17805" s="29"/>
      <c r="R17805"/>
    </row>
    <row r="17806" spans="15:18" x14ac:dyDescent="0.25">
      <c r="O17806"/>
      <c r="P17806" s="29"/>
      <c r="R17806"/>
    </row>
    <row r="17807" spans="15:18" x14ac:dyDescent="0.25">
      <c r="O17807"/>
      <c r="P17807" s="29"/>
      <c r="R17807"/>
    </row>
    <row r="17808" spans="15:18" x14ac:dyDescent="0.25">
      <c r="O17808"/>
      <c r="P17808" s="29"/>
      <c r="R17808"/>
    </row>
    <row r="17809" spans="15:18" x14ac:dyDescent="0.25">
      <c r="O17809"/>
      <c r="P17809" s="29"/>
      <c r="R17809"/>
    </row>
    <row r="17810" spans="15:18" x14ac:dyDescent="0.25">
      <c r="O17810"/>
      <c r="P17810" s="29"/>
      <c r="R17810"/>
    </row>
    <row r="17811" spans="15:18" x14ac:dyDescent="0.25">
      <c r="O17811"/>
      <c r="P17811" s="29"/>
      <c r="R17811"/>
    </row>
    <row r="17812" spans="15:18" x14ac:dyDescent="0.25">
      <c r="O17812"/>
      <c r="P17812" s="29"/>
      <c r="R17812"/>
    </row>
    <row r="17813" spans="15:18" x14ac:dyDescent="0.25">
      <c r="O17813"/>
      <c r="P17813" s="29"/>
      <c r="R17813"/>
    </row>
    <row r="17814" spans="15:18" x14ac:dyDescent="0.25">
      <c r="O17814"/>
      <c r="P17814" s="29"/>
      <c r="R17814"/>
    </row>
    <row r="17815" spans="15:18" x14ac:dyDescent="0.25">
      <c r="O17815"/>
      <c r="P17815" s="29"/>
      <c r="R17815"/>
    </row>
    <row r="17816" spans="15:18" x14ac:dyDescent="0.25">
      <c r="O17816"/>
      <c r="P17816" s="29"/>
      <c r="R17816"/>
    </row>
    <row r="17817" spans="15:18" x14ac:dyDescent="0.25">
      <c r="O17817"/>
      <c r="P17817" s="29"/>
      <c r="R17817"/>
    </row>
    <row r="17818" spans="15:18" x14ac:dyDescent="0.25">
      <c r="O17818"/>
      <c r="P17818" s="29"/>
      <c r="R17818"/>
    </row>
    <row r="17819" spans="15:18" x14ac:dyDescent="0.25">
      <c r="O17819"/>
      <c r="P17819" s="29"/>
      <c r="R17819"/>
    </row>
    <row r="17820" spans="15:18" x14ac:dyDescent="0.25">
      <c r="O17820"/>
      <c r="P17820" s="29"/>
      <c r="R17820"/>
    </row>
    <row r="17821" spans="15:18" x14ac:dyDescent="0.25">
      <c r="O17821"/>
      <c r="P17821" s="29"/>
      <c r="R17821"/>
    </row>
    <row r="17822" spans="15:18" x14ac:dyDescent="0.25">
      <c r="O17822"/>
      <c r="P17822" s="29"/>
      <c r="R17822"/>
    </row>
    <row r="17823" spans="15:18" x14ac:dyDescent="0.25">
      <c r="O17823"/>
      <c r="P17823" s="29"/>
      <c r="R17823"/>
    </row>
    <row r="17824" spans="15:18" x14ac:dyDescent="0.25">
      <c r="O17824"/>
      <c r="P17824" s="29"/>
      <c r="R17824"/>
    </row>
    <row r="17825" spans="15:18" x14ac:dyDescent="0.25">
      <c r="O17825"/>
      <c r="P17825" s="29"/>
      <c r="R17825"/>
    </row>
    <row r="17826" spans="15:18" x14ac:dyDescent="0.25">
      <c r="O17826"/>
      <c r="P17826" s="29"/>
      <c r="R17826"/>
    </row>
    <row r="17827" spans="15:18" x14ac:dyDescent="0.25">
      <c r="O17827"/>
      <c r="P17827" s="29"/>
      <c r="R17827"/>
    </row>
    <row r="17828" spans="15:18" x14ac:dyDescent="0.25">
      <c r="O17828"/>
      <c r="P17828" s="29"/>
      <c r="R17828"/>
    </row>
    <row r="17829" spans="15:18" x14ac:dyDescent="0.25">
      <c r="O17829"/>
      <c r="P17829" s="29"/>
      <c r="R17829"/>
    </row>
    <row r="17830" spans="15:18" x14ac:dyDescent="0.25">
      <c r="O17830"/>
      <c r="P17830" s="29"/>
      <c r="R17830"/>
    </row>
    <row r="17831" spans="15:18" x14ac:dyDescent="0.25">
      <c r="O17831"/>
      <c r="P17831" s="29"/>
      <c r="R17831"/>
    </row>
    <row r="17832" spans="15:18" x14ac:dyDescent="0.25">
      <c r="O17832"/>
      <c r="P17832" s="29"/>
      <c r="R17832"/>
    </row>
    <row r="17833" spans="15:18" x14ac:dyDescent="0.25">
      <c r="O17833"/>
      <c r="P17833" s="29"/>
      <c r="R17833"/>
    </row>
    <row r="17834" spans="15:18" x14ac:dyDescent="0.25">
      <c r="O17834"/>
      <c r="P17834" s="29"/>
      <c r="R17834"/>
    </row>
    <row r="17835" spans="15:18" x14ac:dyDescent="0.25">
      <c r="O17835"/>
      <c r="P17835" s="29"/>
      <c r="R17835"/>
    </row>
    <row r="17836" spans="15:18" x14ac:dyDescent="0.25">
      <c r="O17836"/>
      <c r="P17836" s="29"/>
      <c r="R17836"/>
    </row>
    <row r="17837" spans="15:18" x14ac:dyDescent="0.25">
      <c r="O17837"/>
      <c r="P17837" s="29"/>
      <c r="R17837"/>
    </row>
    <row r="17838" spans="15:18" x14ac:dyDescent="0.25">
      <c r="O17838"/>
      <c r="P17838" s="29"/>
      <c r="R17838"/>
    </row>
    <row r="17839" spans="15:18" x14ac:dyDescent="0.25">
      <c r="O17839"/>
      <c r="P17839" s="29"/>
      <c r="R17839"/>
    </row>
    <row r="17840" spans="15:18" x14ac:dyDescent="0.25">
      <c r="O17840"/>
      <c r="P17840" s="29"/>
      <c r="R17840"/>
    </row>
    <row r="17841" spans="15:18" x14ac:dyDescent="0.25">
      <c r="O17841"/>
      <c r="P17841" s="29"/>
      <c r="R17841"/>
    </row>
    <row r="17842" spans="15:18" x14ac:dyDescent="0.25">
      <c r="O17842"/>
      <c r="P17842" s="29"/>
      <c r="R17842"/>
    </row>
    <row r="17843" spans="15:18" x14ac:dyDescent="0.25">
      <c r="O17843"/>
      <c r="P17843" s="29"/>
      <c r="R17843"/>
    </row>
    <row r="17844" spans="15:18" x14ac:dyDescent="0.25">
      <c r="O17844"/>
      <c r="P17844" s="29"/>
      <c r="R17844"/>
    </row>
    <row r="17845" spans="15:18" x14ac:dyDescent="0.25">
      <c r="O17845"/>
      <c r="P17845" s="29"/>
      <c r="R17845"/>
    </row>
    <row r="17846" spans="15:18" x14ac:dyDescent="0.25">
      <c r="O17846"/>
      <c r="P17846" s="29"/>
      <c r="R17846"/>
    </row>
    <row r="17847" spans="15:18" x14ac:dyDescent="0.25">
      <c r="O17847"/>
      <c r="P17847" s="29"/>
      <c r="R17847"/>
    </row>
    <row r="17848" spans="15:18" x14ac:dyDescent="0.25">
      <c r="O17848"/>
      <c r="P17848" s="29"/>
      <c r="R17848"/>
    </row>
    <row r="17849" spans="15:18" x14ac:dyDescent="0.25">
      <c r="O17849"/>
      <c r="P17849" s="29"/>
      <c r="R17849"/>
    </row>
    <row r="17850" spans="15:18" x14ac:dyDescent="0.25">
      <c r="O17850"/>
      <c r="P17850" s="29"/>
      <c r="R17850"/>
    </row>
    <row r="17851" spans="15:18" x14ac:dyDescent="0.25">
      <c r="O17851"/>
      <c r="P17851" s="29"/>
      <c r="R17851"/>
    </row>
    <row r="17852" spans="15:18" x14ac:dyDescent="0.25">
      <c r="O17852"/>
      <c r="P17852" s="29"/>
      <c r="R17852"/>
    </row>
    <row r="17853" spans="15:18" x14ac:dyDescent="0.25">
      <c r="O17853"/>
      <c r="P17853" s="29"/>
      <c r="R17853"/>
    </row>
    <row r="17854" spans="15:18" x14ac:dyDescent="0.25">
      <c r="O17854"/>
      <c r="P17854" s="29"/>
      <c r="R17854"/>
    </row>
    <row r="17855" spans="15:18" x14ac:dyDescent="0.25">
      <c r="O17855"/>
      <c r="P17855" s="29"/>
      <c r="R17855"/>
    </row>
    <row r="17856" spans="15:18" x14ac:dyDescent="0.25">
      <c r="O17856"/>
      <c r="P17856" s="29"/>
      <c r="R17856"/>
    </row>
    <row r="17857" spans="15:18" x14ac:dyDescent="0.25">
      <c r="O17857"/>
      <c r="P17857" s="29"/>
      <c r="R17857"/>
    </row>
    <row r="17858" spans="15:18" x14ac:dyDescent="0.25">
      <c r="O17858"/>
      <c r="P17858" s="29"/>
      <c r="R17858"/>
    </row>
    <row r="17859" spans="15:18" x14ac:dyDescent="0.25">
      <c r="O17859"/>
      <c r="P17859" s="29"/>
      <c r="R17859"/>
    </row>
    <row r="17860" spans="15:18" x14ac:dyDescent="0.25">
      <c r="O17860"/>
      <c r="P17860" s="29"/>
      <c r="R17860"/>
    </row>
    <row r="17861" spans="15:18" x14ac:dyDescent="0.25">
      <c r="O17861"/>
      <c r="P17861" s="29"/>
      <c r="R17861"/>
    </row>
    <row r="17862" spans="15:18" x14ac:dyDescent="0.25">
      <c r="O17862"/>
      <c r="P17862" s="29"/>
      <c r="R17862"/>
    </row>
    <row r="17863" spans="15:18" x14ac:dyDescent="0.25">
      <c r="O17863"/>
      <c r="P17863" s="29"/>
      <c r="R17863"/>
    </row>
    <row r="17864" spans="15:18" x14ac:dyDescent="0.25">
      <c r="O17864"/>
      <c r="P17864" s="29"/>
      <c r="R17864"/>
    </row>
    <row r="17865" spans="15:18" x14ac:dyDescent="0.25">
      <c r="O17865"/>
      <c r="P17865" s="29"/>
      <c r="R17865"/>
    </row>
    <row r="17866" spans="15:18" x14ac:dyDescent="0.25">
      <c r="O17866"/>
      <c r="P17866" s="29"/>
      <c r="R17866"/>
    </row>
    <row r="17867" spans="15:18" x14ac:dyDescent="0.25">
      <c r="O17867"/>
      <c r="P17867" s="29"/>
      <c r="R17867"/>
    </row>
    <row r="17868" spans="15:18" x14ac:dyDescent="0.25">
      <c r="O17868"/>
      <c r="P17868" s="29"/>
      <c r="R17868"/>
    </row>
    <row r="17869" spans="15:18" x14ac:dyDescent="0.25">
      <c r="O17869"/>
      <c r="P17869" s="29"/>
      <c r="R17869"/>
    </row>
    <row r="17870" spans="15:18" x14ac:dyDescent="0.25">
      <c r="O17870"/>
      <c r="P17870" s="29"/>
      <c r="R17870"/>
    </row>
    <row r="17871" spans="15:18" x14ac:dyDescent="0.25">
      <c r="O17871"/>
      <c r="P17871" s="29"/>
      <c r="R17871"/>
    </row>
    <row r="17872" spans="15:18" x14ac:dyDescent="0.25">
      <c r="O17872"/>
      <c r="P17872" s="29"/>
      <c r="R17872"/>
    </row>
    <row r="17873" spans="15:18" x14ac:dyDescent="0.25">
      <c r="O17873"/>
      <c r="P17873" s="29"/>
      <c r="R17873"/>
    </row>
    <row r="17874" spans="15:18" x14ac:dyDescent="0.25">
      <c r="O17874"/>
      <c r="P17874" s="29"/>
      <c r="R17874"/>
    </row>
    <row r="17875" spans="15:18" x14ac:dyDescent="0.25">
      <c r="O17875"/>
      <c r="P17875" s="29"/>
      <c r="R17875"/>
    </row>
    <row r="17876" spans="15:18" x14ac:dyDescent="0.25">
      <c r="O17876"/>
      <c r="P17876" s="29"/>
      <c r="R17876"/>
    </row>
    <row r="17877" spans="15:18" x14ac:dyDescent="0.25">
      <c r="O17877"/>
      <c r="P17877" s="29"/>
      <c r="R17877"/>
    </row>
    <row r="17878" spans="15:18" x14ac:dyDescent="0.25">
      <c r="O17878"/>
      <c r="P17878" s="29"/>
      <c r="R17878"/>
    </row>
    <row r="17879" spans="15:18" x14ac:dyDescent="0.25">
      <c r="O17879"/>
      <c r="P17879" s="29"/>
      <c r="R17879"/>
    </row>
    <row r="17880" spans="15:18" x14ac:dyDescent="0.25">
      <c r="O17880"/>
      <c r="P17880" s="29"/>
      <c r="R17880"/>
    </row>
    <row r="17881" spans="15:18" x14ac:dyDescent="0.25">
      <c r="O17881"/>
      <c r="P17881" s="29"/>
      <c r="R17881"/>
    </row>
    <row r="17882" spans="15:18" x14ac:dyDescent="0.25">
      <c r="O17882"/>
      <c r="P17882" s="29"/>
      <c r="R17882"/>
    </row>
    <row r="17883" spans="15:18" x14ac:dyDescent="0.25">
      <c r="O17883"/>
      <c r="P17883" s="29"/>
      <c r="R17883"/>
    </row>
    <row r="17884" spans="15:18" x14ac:dyDescent="0.25">
      <c r="O17884"/>
      <c r="P17884" s="29"/>
      <c r="R17884"/>
    </row>
    <row r="17885" spans="15:18" x14ac:dyDescent="0.25">
      <c r="O17885"/>
      <c r="P17885" s="29"/>
      <c r="R17885"/>
    </row>
    <row r="17886" spans="15:18" x14ac:dyDescent="0.25">
      <c r="O17886"/>
      <c r="P17886" s="29"/>
      <c r="R17886"/>
    </row>
    <row r="17887" spans="15:18" x14ac:dyDescent="0.25">
      <c r="O17887"/>
      <c r="P17887" s="29"/>
      <c r="R17887"/>
    </row>
    <row r="17888" spans="15:18" x14ac:dyDescent="0.25">
      <c r="O17888"/>
      <c r="P17888" s="29"/>
      <c r="R17888"/>
    </row>
    <row r="17889" spans="15:18" x14ac:dyDescent="0.25">
      <c r="O17889"/>
      <c r="P17889" s="29"/>
      <c r="R17889"/>
    </row>
    <row r="17890" spans="15:18" x14ac:dyDescent="0.25">
      <c r="O17890"/>
      <c r="P17890" s="29"/>
      <c r="R17890"/>
    </row>
    <row r="17891" spans="15:18" x14ac:dyDescent="0.25">
      <c r="O17891"/>
      <c r="P17891" s="29"/>
      <c r="R17891"/>
    </row>
    <row r="17892" spans="15:18" x14ac:dyDescent="0.25">
      <c r="O17892"/>
      <c r="P17892" s="29"/>
      <c r="R17892"/>
    </row>
    <row r="17893" spans="15:18" x14ac:dyDescent="0.25">
      <c r="O17893"/>
      <c r="P17893" s="29"/>
      <c r="R17893"/>
    </row>
    <row r="17894" spans="15:18" x14ac:dyDescent="0.25">
      <c r="O17894"/>
      <c r="P17894" s="29"/>
      <c r="R17894"/>
    </row>
    <row r="17895" spans="15:18" x14ac:dyDescent="0.25">
      <c r="O17895"/>
      <c r="P17895" s="29"/>
      <c r="R17895"/>
    </row>
    <row r="17896" spans="15:18" x14ac:dyDescent="0.25">
      <c r="O17896"/>
      <c r="P17896" s="29"/>
      <c r="R17896"/>
    </row>
    <row r="17897" spans="15:18" x14ac:dyDescent="0.25">
      <c r="O17897"/>
      <c r="P17897" s="29"/>
      <c r="R17897"/>
    </row>
    <row r="17898" spans="15:18" x14ac:dyDescent="0.25">
      <c r="O17898"/>
      <c r="P17898" s="29"/>
      <c r="R17898"/>
    </row>
    <row r="17899" spans="15:18" x14ac:dyDescent="0.25">
      <c r="O17899"/>
      <c r="P17899" s="29"/>
      <c r="R17899"/>
    </row>
    <row r="17900" spans="15:18" x14ac:dyDescent="0.25">
      <c r="O17900"/>
      <c r="P17900" s="29"/>
      <c r="R17900"/>
    </row>
    <row r="17901" spans="15:18" x14ac:dyDescent="0.25">
      <c r="O17901"/>
      <c r="P17901" s="29"/>
      <c r="R17901"/>
    </row>
    <row r="17902" spans="15:18" x14ac:dyDescent="0.25">
      <c r="O17902"/>
      <c r="P17902" s="29"/>
      <c r="R17902"/>
    </row>
    <row r="17903" spans="15:18" x14ac:dyDescent="0.25">
      <c r="O17903"/>
      <c r="P17903" s="29"/>
      <c r="R17903"/>
    </row>
    <row r="17904" spans="15:18" x14ac:dyDescent="0.25">
      <c r="O17904"/>
      <c r="P17904" s="29"/>
      <c r="R17904"/>
    </row>
    <row r="17905" spans="15:18" x14ac:dyDescent="0.25">
      <c r="O17905"/>
      <c r="P17905" s="29"/>
      <c r="R17905"/>
    </row>
    <row r="17906" spans="15:18" x14ac:dyDescent="0.25">
      <c r="O17906"/>
      <c r="P17906" s="29"/>
      <c r="R17906"/>
    </row>
    <row r="17907" spans="15:18" x14ac:dyDescent="0.25">
      <c r="O17907"/>
      <c r="P17907" s="29"/>
      <c r="R17907"/>
    </row>
    <row r="17908" spans="15:18" x14ac:dyDescent="0.25">
      <c r="O17908"/>
      <c r="P17908" s="29"/>
      <c r="R17908"/>
    </row>
    <row r="17909" spans="15:18" x14ac:dyDescent="0.25">
      <c r="O17909"/>
      <c r="P17909" s="29"/>
      <c r="R17909"/>
    </row>
    <row r="17910" spans="15:18" x14ac:dyDescent="0.25">
      <c r="O17910"/>
      <c r="P17910" s="29"/>
      <c r="R17910"/>
    </row>
    <row r="17911" spans="15:18" x14ac:dyDescent="0.25">
      <c r="O17911"/>
      <c r="P17911" s="29"/>
      <c r="R17911"/>
    </row>
    <row r="17912" spans="15:18" x14ac:dyDescent="0.25">
      <c r="O17912"/>
      <c r="P17912" s="29"/>
      <c r="R17912"/>
    </row>
    <row r="17913" spans="15:18" x14ac:dyDescent="0.25">
      <c r="O17913"/>
      <c r="P17913" s="29"/>
      <c r="R17913"/>
    </row>
    <row r="17914" spans="15:18" x14ac:dyDescent="0.25">
      <c r="O17914"/>
      <c r="P17914" s="29"/>
      <c r="R17914"/>
    </row>
    <row r="17915" spans="15:18" x14ac:dyDescent="0.25">
      <c r="O17915"/>
      <c r="P17915" s="29"/>
      <c r="R17915"/>
    </row>
    <row r="17916" spans="15:18" x14ac:dyDescent="0.25">
      <c r="O17916"/>
      <c r="P17916" s="29"/>
      <c r="R17916"/>
    </row>
    <row r="17917" spans="15:18" x14ac:dyDescent="0.25">
      <c r="O17917"/>
      <c r="P17917" s="29"/>
      <c r="R17917"/>
    </row>
    <row r="17918" spans="15:18" x14ac:dyDescent="0.25">
      <c r="O17918"/>
      <c r="P17918" s="29"/>
      <c r="R17918"/>
    </row>
    <row r="17919" spans="15:18" x14ac:dyDescent="0.25">
      <c r="O17919"/>
      <c r="P17919" s="29"/>
      <c r="R17919"/>
    </row>
    <row r="17920" spans="15:18" x14ac:dyDescent="0.25">
      <c r="O17920"/>
      <c r="P17920" s="29"/>
      <c r="R17920"/>
    </row>
    <row r="17921" spans="15:18" x14ac:dyDescent="0.25">
      <c r="O17921"/>
      <c r="P17921" s="29"/>
      <c r="R17921"/>
    </row>
    <row r="17922" spans="15:18" x14ac:dyDescent="0.25">
      <c r="O17922"/>
      <c r="P17922" s="29"/>
      <c r="R17922"/>
    </row>
    <row r="17923" spans="15:18" x14ac:dyDescent="0.25">
      <c r="O17923"/>
      <c r="P17923" s="29"/>
      <c r="R17923"/>
    </row>
    <row r="17924" spans="15:18" x14ac:dyDescent="0.25">
      <c r="O17924"/>
      <c r="P17924" s="29"/>
      <c r="R17924"/>
    </row>
    <row r="17925" spans="15:18" x14ac:dyDescent="0.25">
      <c r="O17925"/>
      <c r="P17925" s="29"/>
      <c r="R17925"/>
    </row>
    <row r="17926" spans="15:18" x14ac:dyDescent="0.25">
      <c r="O17926"/>
      <c r="P17926" s="29"/>
      <c r="R17926"/>
    </row>
    <row r="17927" spans="15:18" x14ac:dyDescent="0.25">
      <c r="O17927"/>
      <c r="P17927" s="29"/>
      <c r="R17927"/>
    </row>
    <row r="17928" spans="15:18" x14ac:dyDescent="0.25">
      <c r="O17928"/>
      <c r="P17928" s="29"/>
      <c r="R17928"/>
    </row>
    <row r="17929" spans="15:18" x14ac:dyDescent="0.25">
      <c r="O17929"/>
      <c r="P17929" s="29"/>
      <c r="R17929"/>
    </row>
    <row r="17930" spans="15:18" x14ac:dyDescent="0.25">
      <c r="O17930"/>
      <c r="P17930" s="29"/>
      <c r="R17930"/>
    </row>
    <row r="17931" spans="15:18" x14ac:dyDescent="0.25">
      <c r="O17931"/>
      <c r="P17931" s="29"/>
      <c r="R17931"/>
    </row>
    <row r="17932" spans="15:18" x14ac:dyDescent="0.25">
      <c r="O17932"/>
      <c r="P17932" s="29"/>
      <c r="R17932"/>
    </row>
    <row r="17933" spans="15:18" x14ac:dyDescent="0.25">
      <c r="O17933"/>
      <c r="P17933" s="29"/>
      <c r="R17933"/>
    </row>
    <row r="17934" spans="15:18" x14ac:dyDescent="0.25">
      <c r="O17934"/>
      <c r="P17934" s="29"/>
      <c r="R17934"/>
    </row>
    <row r="17935" spans="15:18" x14ac:dyDescent="0.25">
      <c r="O17935"/>
      <c r="P17935" s="29"/>
      <c r="R17935"/>
    </row>
    <row r="17936" spans="15:18" x14ac:dyDescent="0.25">
      <c r="O17936"/>
      <c r="P17936" s="29"/>
      <c r="R17936"/>
    </row>
    <row r="17937" spans="15:18" x14ac:dyDescent="0.25">
      <c r="O17937"/>
      <c r="P17937" s="29"/>
      <c r="R17937"/>
    </row>
    <row r="17938" spans="15:18" x14ac:dyDescent="0.25">
      <c r="O17938"/>
      <c r="P17938" s="29"/>
      <c r="R17938"/>
    </row>
    <row r="17939" spans="15:18" x14ac:dyDescent="0.25">
      <c r="O17939"/>
      <c r="P17939" s="29"/>
      <c r="R17939"/>
    </row>
    <row r="17940" spans="15:18" x14ac:dyDescent="0.25">
      <c r="O17940"/>
      <c r="P17940" s="29"/>
      <c r="R17940"/>
    </row>
    <row r="17941" spans="15:18" x14ac:dyDescent="0.25">
      <c r="O17941"/>
      <c r="P17941" s="29"/>
      <c r="R17941"/>
    </row>
    <row r="17942" spans="15:18" x14ac:dyDescent="0.25">
      <c r="O17942"/>
      <c r="P17942" s="29"/>
      <c r="R17942"/>
    </row>
    <row r="17943" spans="15:18" x14ac:dyDescent="0.25">
      <c r="O17943"/>
      <c r="P17943" s="29"/>
      <c r="R17943"/>
    </row>
    <row r="17944" spans="15:18" x14ac:dyDescent="0.25">
      <c r="O17944"/>
      <c r="P17944" s="29"/>
      <c r="R17944"/>
    </row>
    <row r="17945" spans="15:18" x14ac:dyDescent="0.25">
      <c r="O17945"/>
      <c r="P17945" s="29"/>
      <c r="R17945"/>
    </row>
    <row r="17946" spans="15:18" x14ac:dyDescent="0.25">
      <c r="O17946"/>
      <c r="P17946" s="29"/>
      <c r="R17946"/>
    </row>
    <row r="17947" spans="15:18" x14ac:dyDescent="0.25">
      <c r="O17947"/>
      <c r="P17947" s="29"/>
      <c r="R17947"/>
    </row>
    <row r="17948" spans="15:18" x14ac:dyDescent="0.25">
      <c r="O17948"/>
      <c r="P17948" s="29"/>
      <c r="R17948"/>
    </row>
    <row r="17949" spans="15:18" x14ac:dyDescent="0.25">
      <c r="O17949"/>
      <c r="P17949" s="29"/>
      <c r="R17949"/>
    </row>
    <row r="17950" spans="15:18" x14ac:dyDescent="0.25">
      <c r="O17950"/>
      <c r="P17950" s="29"/>
      <c r="R17950"/>
    </row>
    <row r="17951" spans="15:18" x14ac:dyDescent="0.25">
      <c r="O17951"/>
      <c r="P17951" s="29"/>
      <c r="R17951"/>
    </row>
    <row r="17952" spans="15:18" x14ac:dyDescent="0.25">
      <c r="O17952"/>
      <c r="P17952" s="29"/>
      <c r="R17952"/>
    </row>
    <row r="17953" spans="15:18" x14ac:dyDescent="0.25">
      <c r="O17953"/>
      <c r="P17953" s="29"/>
      <c r="R17953"/>
    </row>
    <row r="17954" spans="15:18" x14ac:dyDescent="0.25">
      <c r="O17954"/>
      <c r="P17954" s="29"/>
      <c r="R17954"/>
    </row>
    <row r="17955" spans="15:18" x14ac:dyDescent="0.25">
      <c r="O17955"/>
      <c r="P17955" s="29"/>
      <c r="R17955"/>
    </row>
    <row r="17956" spans="15:18" x14ac:dyDescent="0.25">
      <c r="O17956"/>
      <c r="P17956" s="29"/>
      <c r="R17956"/>
    </row>
    <row r="17957" spans="15:18" x14ac:dyDescent="0.25">
      <c r="O17957"/>
      <c r="P17957" s="29"/>
      <c r="R17957"/>
    </row>
    <row r="17958" spans="15:18" x14ac:dyDescent="0.25">
      <c r="O17958"/>
      <c r="P17958" s="29"/>
      <c r="R17958"/>
    </row>
    <row r="17959" spans="15:18" x14ac:dyDescent="0.25">
      <c r="O17959"/>
      <c r="P17959" s="29"/>
      <c r="R17959"/>
    </row>
    <row r="17960" spans="15:18" x14ac:dyDescent="0.25">
      <c r="O17960"/>
      <c r="P17960" s="29"/>
      <c r="R17960"/>
    </row>
    <row r="17961" spans="15:18" x14ac:dyDescent="0.25">
      <c r="O17961"/>
      <c r="P17961" s="29"/>
      <c r="R17961"/>
    </row>
    <row r="17962" spans="15:18" x14ac:dyDescent="0.25">
      <c r="O17962"/>
      <c r="P17962" s="29"/>
      <c r="R17962"/>
    </row>
    <row r="17963" spans="15:18" x14ac:dyDescent="0.25">
      <c r="O17963"/>
      <c r="P17963" s="29"/>
      <c r="R17963"/>
    </row>
    <row r="17964" spans="15:18" x14ac:dyDescent="0.25">
      <c r="O17964"/>
      <c r="P17964" s="29"/>
      <c r="R17964"/>
    </row>
    <row r="17965" spans="15:18" x14ac:dyDescent="0.25">
      <c r="O17965"/>
      <c r="P17965" s="29"/>
      <c r="R17965"/>
    </row>
    <row r="17966" spans="15:18" x14ac:dyDescent="0.25">
      <c r="O17966"/>
      <c r="P17966" s="29"/>
      <c r="R17966"/>
    </row>
    <row r="17967" spans="15:18" x14ac:dyDescent="0.25">
      <c r="O17967"/>
      <c r="P17967" s="29"/>
      <c r="R17967"/>
    </row>
    <row r="17968" spans="15:18" x14ac:dyDescent="0.25">
      <c r="O17968"/>
      <c r="P17968" s="29"/>
      <c r="R17968"/>
    </row>
    <row r="17969" spans="15:18" x14ac:dyDescent="0.25">
      <c r="O17969"/>
      <c r="P17969" s="29"/>
      <c r="R17969"/>
    </row>
    <row r="17970" spans="15:18" x14ac:dyDescent="0.25">
      <c r="O17970"/>
      <c r="P17970" s="29"/>
      <c r="R17970"/>
    </row>
    <row r="17971" spans="15:18" x14ac:dyDescent="0.25">
      <c r="O17971"/>
      <c r="P17971" s="29"/>
      <c r="R17971"/>
    </row>
    <row r="17972" spans="15:18" x14ac:dyDescent="0.25">
      <c r="O17972"/>
      <c r="P17972" s="29"/>
      <c r="R17972"/>
    </row>
    <row r="17973" spans="15:18" x14ac:dyDescent="0.25">
      <c r="O17973"/>
      <c r="P17973" s="29"/>
      <c r="R17973"/>
    </row>
    <row r="17974" spans="15:18" x14ac:dyDescent="0.25">
      <c r="O17974"/>
      <c r="P17974" s="29"/>
      <c r="R17974"/>
    </row>
    <row r="17975" spans="15:18" x14ac:dyDescent="0.25">
      <c r="O17975"/>
      <c r="P17975" s="29"/>
      <c r="R17975"/>
    </row>
    <row r="17976" spans="15:18" x14ac:dyDescent="0.25">
      <c r="O17976"/>
      <c r="P17976" s="29"/>
      <c r="R17976"/>
    </row>
    <row r="17977" spans="15:18" x14ac:dyDescent="0.25">
      <c r="O17977"/>
      <c r="P17977" s="29"/>
      <c r="R17977"/>
    </row>
    <row r="17978" spans="15:18" x14ac:dyDescent="0.25">
      <c r="O17978"/>
      <c r="P17978" s="29"/>
      <c r="R17978"/>
    </row>
    <row r="17979" spans="15:18" x14ac:dyDescent="0.25">
      <c r="O17979"/>
      <c r="P17979" s="29"/>
      <c r="R17979"/>
    </row>
    <row r="17980" spans="15:18" x14ac:dyDescent="0.25">
      <c r="O17980"/>
      <c r="P17980" s="29"/>
      <c r="R17980"/>
    </row>
    <row r="17981" spans="15:18" x14ac:dyDescent="0.25">
      <c r="O17981"/>
      <c r="P17981" s="29"/>
      <c r="R17981"/>
    </row>
    <row r="17982" spans="15:18" x14ac:dyDescent="0.25">
      <c r="O17982"/>
      <c r="P17982" s="29"/>
      <c r="R17982"/>
    </row>
    <row r="17983" spans="15:18" x14ac:dyDescent="0.25">
      <c r="O17983"/>
      <c r="P17983" s="29"/>
      <c r="R17983"/>
    </row>
    <row r="17984" spans="15:18" x14ac:dyDescent="0.25">
      <c r="O17984"/>
      <c r="P17984" s="29"/>
      <c r="R17984"/>
    </row>
    <row r="17985" spans="15:18" x14ac:dyDescent="0.25">
      <c r="O17985"/>
      <c r="P17985" s="29"/>
      <c r="R17985"/>
    </row>
    <row r="17986" spans="15:18" x14ac:dyDescent="0.25">
      <c r="O17986"/>
      <c r="P17986" s="29"/>
      <c r="R17986"/>
    </row>
    <row r="17987" spans="15:18" x14ac:dyDescent="0.25">
      <c r="O17987"/>
      <c r="P17987" s="29"/>
      <c r="R17987"/>
    </row>
    <row r="17988" spans="15:18" x14ac:dyDescent="0.25">
      <c r="O17988"/>
      <c r="P17988" s="29"/>
      <c r="R17988"/>
    </row>
    <row r="17989" spans="15:18" x14ac:dyDescent="0.25">
      <c r="O17989"/>
      <c r="P17989" s="29"/>
      <c r="R17989"/>
    </row>
    <row r="17990" spans="15:18" x14ac:dyDescent="0.25">
      <c r="O17990"/>
      <c r="P17990" s="29"/>
      <c r="R17990"/>
    </row>
    <row r="17991" spans="15:18" x14ac:dyDescent="0.25">
      <c r="O17991"/>
      <c r="P17991" s="29"/>
      <c r="R17991"/>
    </row>
    <row r="17992" spans="15:18" x14ac:dyDescent="0.25">
      <c r="O17992"/>
      <c r="P17992" s="29"/>
      <c r="R17992"/>
    </row>
    <row r="17993" spans="15:18" x14ac:dyDescent="0.25">
      <c r="O17993"/>
      <c r="P17993" s="29"/>
      <c r="R17993"/>
    </row>
    <row r="17994" spans="15:18" x14ac:dyDescent="0.25">
      <c r="O17994"/>
      <c r="P17994" s="29"/>
      <c r="R17994"/>
    </row>
    <row r="17995" spans="15:18" x14ac:dyDescent="0.25">
      <c r="O17995"/>
      <c r="P17995" s="29"/>
      <c r="R17995"/>
    </row>
    <row r="17996" spans="15:18" x14ac:dyDescent="0.25">
      <c r="O17996"/>
      <c r="P17996" s="29"/>
      <c r="R17996"/>
    </row>
    <row r="17997" spans="15:18" x14ac:dyDescent="0.25">
      <c r="O17997"/>
      <c r="P17997" s="29"/>
      <c r="R17997"/>
    </row>
    <row r="17998" spans="15:18" x14ac:dyDescent="0.25">
      <c r="O17998"/>
      <c r="P17998" s="29"/>
      <c r="R17998"/>
    </row>
    <row r="17999" spans="15:18" x14ac:dyDescent="0.25">
      <c r="O17999"/>
      <c r="P17999" s="29"/>
      <c r="R17999"/>
    </row>
    <row r="18000" spans="15:18" x14ac:dyDescent="0.25">
      <c r="O18000"/>
      <c r="P18000" s="29"/>
      <c r="R18000"/>
    </row>
    <row r="18001" spans="15:18" x14ac:dyDescent="0.25">
      <c r="O18001"/>
      <c r="P18001" s="29"/>
      <c r="R18001"/>
    </row>
    <row r="18002" spans="15:18" x14ac:dyDescent="0.25">
      <c r="O18002"/>
      <c r="P18002" s="29"/>
      <c r="R18002"/>
    </row>
    <row r="18003" spans="15:18" x14ac:dyDescent="0.25">
      <c r="O18003"/>
      <c r="P18003" s="29"/>
      <c r="R18003"/>
    </row>
    <row r="18004" spans="15:18" x14ac:dyDescent="0.25">
      <c r="O18004"/>
      <c r="P18004" s="29"/>
      <c r="R18004"/>
    </row>
    <row r="18005" spans="15:18" x14ac:dyDescent="0.25">
      <c r="O18005"/>
      <c r="P18005" s="29"/>
      <c r="R18005"/>
    </row>
    <row r="18006" spans="15:18" x14ac:dyDescent="0.25">
      <c r="O18006"/>
      <c r="P18006" s="29"/>
      <c r="R18006"/>
    </row>
    <row r="18007" spans="15:18" x14ac:dyDescent="0.25">
      <c r="O18007"/>
      <c r="P18007" s="29"/>
      <c r="R18007"/>
    </row>
    <row r="18008" spans="15:18" x14ac:dyDescent="0.25">
      <c r="O18008"/>
      <c r="P18008" s="29"/>
      <c r="R18008"/>
    </row>
    <row r="18009" spans="15:18" x14ac:dyDescent="0.25">
      <c r="O18009"/>
      <c r="P18009" s="29"/>
      <c r="R18009"/>
    </row>
    <row r="18010" spans="15:18" x14ac:dyDescent="0.25">
      <c r="O18010"/>
      <c r="P18010" s="29"/>
      <c r="R18010"/>
    </row>
    <row r="18011" spans="15:18" x14ac:dyDescent="0.25">
      <c r="O18011"/>
      <c r="P18011" s="29"/>
      <c r="R18011"/>
    </row>
    <row r="18012" spans="15:18" x14ac:dyDescent="0.25">
      <c r="O18012"/>
      <c r="P18012" s="29"/>
      <c r="R18012"/>
    </row>
    <row r="18013" spans="15:18" x14ac:dyDescent="0.25">
      <c r="O18013"/>
      <c r="P18013" s="29"/>
      <c r="R18013"/>
    </row>
    <row r="18014" spans="15:18" x14ac:dyDescent="0.25">
      <c r="O18014"/>
      <c r="P18014" s="29"/>
      <c r="R18014"/>
    </row>
    <row r="18015" spans="15:18" x14ac:dyDescent="0.25">
      <c r="O18015"/>
      <c r="P18015" s="29"/>
      <c r="R18015"/>
    </row>
    <row r="18016" spans="15:18" x14ac:dyDescent="0.25">
      <c r="O18016"/>
      <c r="P18016" s="29"/>
      <c r="R18016"/>
    </row>
    <row r="18017" spans="15:18" x14ac:dyDescent="0.25">
      <c r="O18017"/>
      <c r="P18017" s="29"/>
      <c r="R18017"/>
    </row>
    <row r="18018" spans="15:18" x14ac:dyDescent="0.25">
      <c r="O18018"/>
      <c r="P18018" s="29"/>
      <c r="R18018"/>
    </row>
    <row r="18019" spans="15:18" x14ac:dyDescent="0.25">
      <c r="O18019"/>
      <c r="P18019" s="29"/>
      <c r="R18019"/>
    </row>
    <row r="18020" spans="15:18" x14ac:dyDescent="0.25">
      <c r="O18020"/>
      <c r="P18020" s="29"/>
      <c r="R18020"/>
    </row>
    <row r="18021" spans="15:18" x14ac:dyDescent="0.25">
      <c r="O18021"/>
      <c r="P18021" s="29"/>
      <c r="R18021"/>
    </row>
    <row r="18022" spans="15:18" x14ac:dyDescent="0.25">
      <c r="O18022"/>
      <c r="P18022" s="29"/>
      <c r="R18022"/>
    </row>
    <row r="18023" spans="15:18" x14ac:dyDescent="0.25">
      <c r="O18023"/>
      <c r="P18023" s="29"/>
      <c r="R18023"/>
    </row>
    <row r="18024" spans="15:18" x14ac:dyDescent="0.25">
      <c r="O18024"/>
      <c r="P18024" s="29"/>
      <c r="R18024"/>
    </row>
    <row r="18025" spans="15:18" x14ac:dyDescent="0.25">
      <c r="O18025"/>
      <c r="P18025" s="29"/>
      <c r="R18025"/>
    </row>
    <row r="18026" spans="15:18" x14ac:dyDescent="0.25">
      <c r="O18026"/>
      <c r="P18026" s="29"/>
      <c r="R18026"/>
    </row>
    <row r="18027" spans="15:18" x14ac:dyDescent="0.25">
      <c r="O18027"/>
      <c r="P18027" s="29"/>
      <c r="R18027"/>
    </row>
    <row r="18028" spans="15:18" x14ac:dyDescent="0.25">
      <c r="O18028"/>
      <c r="P18028" s="29"/>
      <c r="R18028"/>
    </row>
    <row r="18029" spans="15:18" x14ac:dyDescent="0.25">
      <c r="O18029"/>
      <c r="P18029" s="29"/>
      <c r="R18029"/>
    </row>
    <row r="18030" spans="15:18" x14ac:dyDescent="0.25">
      <c r="O18030"/>
      <c r="P18030" s="29"/>
      <c r="R18030"/>
    </row>
    <row r="18031" spans="15:18" x14ac:dyDescent="0.25">
      <c r="O18031"/>
      <c r="P18031" s="29"/>
      <c r="R18031"/>
    </row>
    <row r="18032" spans="15:18" x14ac:dyDescent="0.25">
      <c r="O18032"/>
      <c r="P18032" s="29"/>
      <c r="R18032"/>
    </row>
    <row r="18033" spans="15:18" x14ac:dyDescent="0.25">
      <c r="O18033"/>
      <c r="P18033" s="29"/>
      <c r="R18033"/>
    </row>
    <row r="18034" spans="15:18" x14ac:dyDescent="0.25">
      <c r="O18034"/>
      <c r="P18034" s="29"/>
      <c r="R18034"/>
    </row>
    <row r="18035" spans="15:18" x14ac:dyDescent="0.25">
      <c r="O18035"/>
      <c r="P18035" s="29"/>
      <c r="R18035"/>
    </row>
    <row r="18036" spans="15:18" x14ac:dyDescent="0.25">
      <c r="O18036"/>
      <c r="P18036" s="29"/>
      <c r="R18036"/>
    </row>
    <row r="18037" spans="15:18" x14ac:dyDescent="0.25">
      <c r="O18037"/>
      <c r="P18037" s="29"/>
      <c r="R18037"/>
    </row>
    <row r="18038" spans="15:18" x14ac:dyDescent="0.25">
      <c r="O18038"/>
      <c r="P18038" s="29"/>
      <c r="R18038"/>
    </row>
    <row r="18039" spans="15:18" x14ac:dyDescent="0.25">
      <c r="O18039"/>
      <c r="P18039" s="29"/>
      <c r="R18039"/>
    </row>
    <row r="18040" spans="15:18" x14ac:dyDescent="0.25">
      <c r="O18040"/>
      <c r="P18040" s="29"/>
      <c r="R18040"/>
    </row>
    <row r="18041" spans="15:18" x14ac:dyDescent="0.25">
      <c r="O18041"/>
      <c r="P18041" s="29"/>
      <c r="R18041"/>
    </row>
    <row r="18042" spans="15:18" x14ac:dyDescent="0.25">
      <c r="O18042"/>
      <c r="P18042" s="29"/>
      <c r="R18042"/>
    </row>
    <row r="18043" spans="15:18" x14ac:dyDescent="0.25">
      <c r="O18043"/>
      <c r="P18043" s="29"/>
      <c r="R18043"/>
    </row>
    <row r="18044" spans="15:18" x14ac:dyDescent="0.25">
      <c r="O18044"/>
      <c r="P18044" s="29"/>
      <c r="R18044"/>
    </row>
    <row r="18045" spans="15:18" x14ac:dyDescent="0.25">
      <c r="O18045"/>
      <c r="P18045" s="29"/>
      <c r="R18045"/>
    </row>
    <row r="18046" spans="15:18" x14ac:dyDescent="0.25">
      <c r="O18046"/>
      <c r="P18046" s="29"/>
      <c r="R18046"/>
    </row>
    <row r="18047" spans="15:18" x14ac:dyDescent="0.25">
      <c r="O18047"/>
      <c r="P18047" s="29"/>
      <c r="R18047"/>
    </row>
    <row r="18048" spans="15:18" x14ac:dyDescent="0.25">
      <c r="O18048"/>
      <c r="P18048" s="29"/>
      <c r="R18048"/>
    </row>
    <row r="18049" spans="15:18" x14ac:dyDescent="0.25">
      <c r="O18049"/>
      <c r="P18049" s="29"/>
      <c r="R18049"/>
    </row>
    <row r="18050" spans="15:18" x14ac:dyDescent="0.25">
      <c r="O18050"/>
      <c r="P18050" s="29"/>
      <c r="R18050"/>
    </row>
    <row r="18051" spans="15:18" x14ac:dyDescent="0.25">
      <c r="O18051"/>
      <c r="P18051" s="29"/>
      <c r="R18051"/>
    </row>
    <row r="18052" spans="15:18" x14ac:dyDescent="0.25">
      <c r="O18052"/>
      <c r="P18052" s="29"/>
      <c r="R18052"/>
    </row>
    <row r="18053" spans="15:18" x14ac:dyDescent="0.25">
      <c r="O18053"/>
      <c r="P18053" s="29"/>
      <c r="R18053"/>
    </row>
    <row r="18054" spans="15:18" x14ac:dyDescent="0.25">
      <c r="O18054"/>
      <c r="P18054" s="29"/>
      <c r="R18054"/>
    </row>
    <row r="18055" spans="15:18" x14ac:dyDescent="0.25">
      <c r="O18055"/>
      <c r="P18055" s="29"/>
      <c r="R18055"/>
    </row>
    <row r="18056" spans="15:18" x14ac:dyDescent="0.25">
      <c r="O18056"/>
      <c r="P18056" s="29"/>
      <c r="R18056"/>
    </row>
    <row r="18057" spans="15:18" x14ac:dyDescent="0.25">
      <c r="O18057"/>
      <c r="P18057" s="29"/>
      <c r="R18057"/>
    </row>
    <row r="18058" spans="15:18" x14ac:dyDescent="0.25">
      <c r="O18058"/>
      <c r="P18058" s="29"/>
      <c r="R18058"/>
    </row>
    <row r="18059" spans="15:18" x14ac:dyDescent="0.25">
      <c r="O18059"/>
      <c r="P18059" s="29"/>
      <c r="R18059"/>
    </row>
    <row r="18060" spans="15:18" x14ac:dyDescent="0.25">
      <c r="O18060"/>
      <c r="P18060" s="29"/>
      <c r="R18060"/>
    </row>
    <row r="18061" spans="15:18" x14ac:dyDescent="0.25">
      <c r="O18061"/>
      <c r="P18061" s="29"/>
      <c r="R18061"/>
    </row>
    <row r="18062" spans="15:18" x14ac:dyDescent="0.25">
      <c r="O18062"/>
      <c r="P18062" s="29"/>
      <c r="R18062"/>
    </row>
    <row r="18063" spans="15:18" x14ac:dyDescent="0.25">
      <c r="O18063"/>
      <c r="P18063" s="29"/>
      <c r="R18063"/>
    </row>
    <row r="18064" spans="15:18" x14ac:dyDescent="0.25">
      <c r="O18064"/>
      <c r="P18064" s="29"/>
      <c r="R18064"/>
    </row>
    <row r="18065" spans="15:18" x14ac:dyDescent="0.25">
      <c r="O18065"/>
      <c r="P18065" s="29"/>
      <c r="R18065"/>
    </row>
    <row r="18066" spans="15:18" x14ac:dyDescent="0.25">
      <c r="O18066"/>
      <c r="P18066" s="29"/>
      <c r="R18066"/>
    </row>
    <row r="18067" spans="15:18" x14ac:dyDescent="0.25">
      <c r="O18067"/>
      <c r="P18067" s="29"/>
      <c r="R18067"/>
    </row>
    <row r="18068" spans="15:18" x14ac:dyDescent="0.25">
      <c r="O18068"/>
      <c r="P18068" s="29"/>
      <c r="R18068"/>
    </row>
    <row r="18069" spans="15:18" x14ac:dyDescent="0.25">
      <c r="O18069"/>
      <c r="P18069" s="29"/>
      <c r="R18069"/>
    </row>
    <row r="18070" spans="15:18" x14ac:dyDescent="0.25">
      <c r="O18070"/>
      <c r="P18070" s="29"/>
      <c r="R18070"/>
    </row>
    <row r="18071" spans="15:18" x14ac:dyDescent="0.25">
      <c r="O18071"/>
      <c r="P18071" s="29"/>
      <c r="R18071"/>
    </row>
    <row r="18072" spans="15:18" x14ac:dyDescent="0.25">
      <c r="O18072"/>
      <c r="P18072" s="29"/>
      <c r="R18072"/>
    </row>
    <row r="18073" spans="15:18" x14ac:dyDescent="0.25">
      <c r="O18073"/>
      <c r="P18073" s="29"/>
      <c r="R18073"/>
    </row>
    <row r="18074" spans="15:18" x14ac:dyDescent="0.25">
      <c r="O18074"/>
      <c r="P18074" s="29"/>
      <c r="R18074"/>
    </row>
    <row r="18075" spans="15:18" x14ac:dyDescent="0.25">
      <c r="O18075"/>
      <c r="P18075" s="29"/>
      <c r="R18075"/>
    </row>
    <row r="18076" spans="15:18" x14ac:dyDescent="0.25">
      <c r="O18076"/>
      <c r="P18076" s="29"/>
      <c r="R18076"/>
    </row>
    <row r="18077" spans="15:18" x14ac:dyDescent="0.25">
      <c r="O18077"/>
      <c r="P18077" s="29"/>
      <c r="R18077"/>
    </row>
    <row r="18078" spans="15:18" x14ac:dyDescent="0.25">
      <c r="O18078"/>
      <c r="P18078" s="29"/>
      <c r="R18078"/>
    </row>
    <row r="18079" spans="15:18" x14ac:dyDescent="0.25">
      <c r="O18079"/>
      <c r="P18079" s="29"/>
      <c r="R18079"/>
    </row>
    <row r="18080" spans="15:18" x14ac:dyDescent="0.25">
      <c r="O18080"/>
      <c r="P18080" s="29"/>
      <c r="R18080"/>
    </row>
    <row r="18081" spans="15:18" x14ac:dyDescent="0.25">
      <c r="O18081"/>
      <c r="P18081" s="29"/>
      <c r="R18081"/>
    </row>
    <row r="18082" spans="15:18" x14ac:dyDescent="0.25">
      <c r="O18082"/>
      <c r="P18082" s="29"/>
      <c r="R18082"/>
    </row>
    <row r="18083" spans="15:18" x14ac:dyDescent="0.25">
      <c r="O18083"/>
      <c r="P18083" s="29"/>
      <c r="R18083"/>
    </row>
    <row r="18084" spans="15:18" x14ac:dyDescent="0.25">
      <c r="O18084"/>
      <c r="P18084" s="29"/>
      <c r="R18084"/>
    </row>
    <row r="18085" spans="15:18" x14ac:dyDescent="0.25">
      <c r="O18085"/>
      <c r="P18085" s="29"/>
      <c r="R18085"/>
    </row>
    <row r="18086" spans="15:18" x14ac:dyDescent="0.25">
      <c r="O18086"/>
      <c r="P18086" s="29"/>
      <c r="R18086"/>
    </row>
    <row r="18087" spans="15:18" x14ac:dyDescent="0.25">
      <c r="O18087"/>
      <c r="P18087" s="29"/>
      <c r="R18087"/>
    </row>
    <row r="18088" spans="15:18" x14ac:dyDescent="0.25">
      <c r="O18088"/>
      <c r="P18088" s="29"/>
      <c r="R18088"/>
    </row>
    <row r="18089" spans="15:18" x14ac:dyDescent="0.25">
      <c r="O18089"/>
      <c r="P18089" s="29"/>
      <c r="R18089"/>
    </row>
    <row r="18090" spans="15:18" x14ac:dyDescent="0.25">
      <c r="O18090"/>
      <c r="P18090" s="29"/>
      <c r="R18090"/>
    </row>
    <row r="18091" spans="15:18" x14ac:dyDescent="0.25">
      <c r="O18091"/>
      <c r="P18091" s="29"/>
      <c r="R18091"/>
    </row>
    <row r="18092" spans="15:18" x14ac:dyDescent="0.25">
      <c r="O18092"/>
      <c r="P18092" s="29"/>
      <c r="R18092"/>
    </row>
    <row r="18093" spans="15:18" x14ac:dyDescent="0.25">
      <c r="O18093"/>
      <c r="P18093" s="29"/>
      <c r="R18093"/>
    </row>
    <row r="18094" spans="15:18" x14ac:dyDescent="0.25">
      <c r="O18094"/>
      <c r="P18094" s="29"/>
      <c r="R18094"/>
    </row>
    <row r="18095" spans="15:18" x14ac:dyDescent="0.25">
      <c r="O18095"/>
      <c r="P18095" s="29"/>
      <c r="R18095"/>
    </row>
    <row r="18096" spans="15:18" x14ac:dyDescent="0.25">
      <c r="O18096"/>
      <c r="P18096" s="29"/>
      <c r="R18096"/>
    </row>
    <row r="18097" spans="15:18" x14ac:dyDescent="0.25">
      <c r="O18097"/>
      <c r="P18097" s="29"/>
      <c r="R18097"/>
    </row>
    <row r="18098" spans="15:18" x14ac:dyDescent="0.25">
      <c r="O18098"/>
      <c r="P18098" s="29"/>
      <c r="R18098"/>
    </row>
    <row r="18099" spans="15:18" x14ac:dyDescent="0.25">
      <c r="O18099"/>
      <c r="P18099" s="29"/>
      <c r="R18099"/>
    </row>
    <row r="18100" spans="15:18" x14ac:dyDescent="0.25">
      <c r="O18100"/>
      <c r="P18100" s="29"/>
      <c r="R18100"/>
    </row>
    <row r="18101" spans="15:18" x14ac:dyDescent="0.25">
      <c r="O18101"/>
      <c r="P18101" s="29"/>
      <c r="R18101"/>
    </row>
    <row r="18102" spans="15:18" x14ac:dyDescent="0.25">
      <c r="O18102"/>
      <c r="P18102" s="29"/>
      <c r="R18102"/>
    </row>
    <row r="18103" spans="15:18" x14ac:dyDescent="0.25">
      <c r="O18103"/>
      <c r="P18103" s="29"/>
      <c r="R18103"/>
    </row>
    <row r="18104" spans="15:18" x14ac:dyDescent="0.25">
      <c r="O18104"/>
      <c r="P18104" s="29"/>
      <c r="R18104"/>
    </row>
    <row r="18105" spans="15:18" x14ac:dyDescent="0.25">
      <c r="O18105"/>
      <c r="P18105" s="29"/>
      <c r="R18105"/>
    </row>
    <row r="18106" spans="15:18" x14ac:dyDescent="0.25">
      <c r="O18106"/>
      <c r="P18106" s="29"/>
      <c r="R18106"/>
    </row>
    <row r="18107" spans="15:18" x14ac:dyDescent="0.25">
      <c r="O18107"/>
      <c r="P18107" s="29"/>
      <c r="R18107"/>
    </row>
    <row r="18108" spans="15:18" x14ac:dyDescent="0.25">
      <c r="O18108"/>
      <c r="P18108" s="29"/>
      <c r="R18108"/>
    </row>
    <row r="18109" spans="15:18" x14ac:dyDescent="0.25">
      <c r="O18109"/>
      <c r="P18109" s="29"/>
      <c r="R18109"/>
    </row>
    <row r="18110" spans="15:18" x14ac:dyDescent="0.25">
      <c r="O18110"/>
      <c r="P18110" s="29"/>
      <c r="R18110"/>
    </row>
    <row r="18111" spans="15:18" x14ac:dyDescent="0.25">
      <c r="O18111"/>
      <c r="P18111" s="29"/>
      <c r="R18111"/>
    </row>
    <row r="18112" spans="15:18" x14ac:dyDescent="0.25">
      <c r="O18112"/>
      <c r="P18112" s="29"/>
      <c r="R18112"/>
    </row>
    <row r="18113" spans="15:18" x14ac:dyDescent="0.25">
      <c r="O18113"/>
      <c r="P18113" s="29"/>
      <c r="R18113"/>
    </row>
    <row r="18114" spans="15:18" x14ac:dyDescent="0.25">
      <c r="O18114"/>
      <c r="P18114" s="29"/>
      <c r="R18114"/>
    </row>
    <row r="18115" spans="15:18" x14ac:dyDescent="0.25">
      <c r="O18115"/>
      <c r="P18115" s="29"/>
      <c r="R18115"/>
    </row>
    <row r="18116" spans="15:18" x14ac:dyDescent="0.25">
      <c r="O18116"/>
      <c r="P18116" s="29"/>
      <c r="R18116"/>
    </row>
    <row r="18117" spans="15:18" x14ac:dyDescent="0.25">
      <c r="O18117"/>
      <c r="P18117" s="29"/>
      <c r="R18117"/>
    </row>
    <row r="18118" spans="15:18" x14ac:dyDescent="0.25">
      <c r="O18118"/>
      <c r="P18118" s="29"/>
      <c r="R18118"/>
    </row>
    <row r="18119" spans="15:18" x14ac:dyDescent="0.25">
      <c r="O18119"/>
      <c r="P18119" s="29"/>
      <c r="R18119"/>
    </row>
    <row r="18120" spans="15:18" x14ac:dyDescent="0.25">
      <c r="O18120"/>
      <c r="P18120" s="29"/>
      <c r="R18120"/>
    </row>
    <row r="18121" spans="15:18" x14ac:dyDescent="0.25">
      <c r="O18121"/>
      <c r="P18121" s="29"/>
      <c r="R18121"/>
    </row>
    <row r="18122" spans="15:18" x14ac:dyDescent="0.25">
      <c r="O18122"/>
      <c r="P18122" s="29"/>
      <c r="R18122"/>
    </row>
    <row r="18123" spans="15:18" x14ac:dyDescent="0.25">
      <c r="O18123"/>
      <c r="P18123" s="29"/>
      <c r="R18123"/>
    </row>
    <row r="18124" spans="15:18" x14ac:dyDescent="0.25">
      <c r="O18124"/>
      <c r="P18124" s="29"/>
      <c r="R18124"/>
    </row>
    <row r="18125" spans="15:18" x14ac:dyDescent="0.25">
      <c r="O18125"/>
      <c r="P18125" s="29"/>
      <c r="R18125"/>
    </row>
    <row r="18126" spans="15:18" x14ac:dyDescent="0.25">
      <c r="O18126"/>
      <c r="P18126" s="29"/>
      <c r="R18126"/>
    </row>
    <row r="18127" spans="15:18" x14ac:dyDescent="0.25">
      <c r="O18127"/>
      <c r="P18127" s="29"/>
      <c r="R18127"/>
    </row>
    <row r="18128" spans="15:18" x14ac:dyDescent="0.25">
      <c r="O18128"/>
      <c r="P18128" s="29"/>
      <c r="R18128"/>
    </row>
    <row r="18129" spans="15:18" x14ac:dyDescent="0.25">
      <c r="O18129"/>
      <c r="P18129" s="29"/>
      <c r="R18129"/>
    </row>
    <row r="18130" spans="15:18" x14ac:dyDescent="0.25">
      <c r="O18130"/>
      <c r="P18130" s="29"/>
      <c r="R18130"/>
    </row>
    <row r="18131" spans="15:18" x14ac:dyDescent="0.25">
      <c r="O18131"/>
      <c r="P18131" s="29"/>
      <c r="R18131"/>
    </row>
    <row r="18132" spans="15:18" x14ac:dyDescent="0.25">
      <c r="O18132"/>
      <c r="P18132" s="29"/>
      <c r="R18132"/>
    </row>
    <row r="18133" spans="15:18" x14ac:dyDescent="0.25">
      <c r="O18133"/>
      <c r="P18133" s="29"/>
      <c r="R18133"/>
    </row>
    <row r="18134" spans="15:18" x14ac:dyDescent="0.25">
      <c r="O18134"/>
      <c r="P18134" s="29"/>
      <c r="R18134"/>
    </row>
    <row r="18135" spans="15:18" x14ac:dyDescent="0.25">
      <c r="O18135"/>
      <c r="P18135" s="29"/>
      <c r="R18135"/>
    </row>
    <row r="18136" spans="15:18" x14ac:dyDescent="0.25">
      <c r="O18136"/>
      <c r="P18136" s="29"/>
      <c r="R18136"/>
    </row>
    <row r="18137" spans="15:18" x14ac:dyDescent="0.25">
      <c r="O18137"/>
      <c r="P18137" s="29"/>
      <c r="R18137"/>
    </row>
    <row r="18138" spans="15:18" x14ac:dyDescent="0.25">
      <c r="O18138"/>
      <c r="P18138" s="29"/>
      <c r="R18138"/>
    </row>
    <row r="18139" spans="15:18" x14ac:dyDescent="0.25">
      <c r="O18139"/>
      <c r="P18139" s="29"/>
      <c r="R18139"/>
    </row>
    <row r="18140" spans="15:18" x14ac:dyDescent="0.25">
      <c r="O18140"/>
      <c r="P18140" s="29"/>
      <c r="R18140"/>
    </row>
    <row r="18141" spans="15:18" x14ac:dyDescent="0.25">
      <c r="O18141"/>
      <c r="P18141" s="29"/>
      <c r="R18141"/>
    </row>
    <row r="18142" spans="15:18" x14ac:dyDescent="0.25">
      <c r="O18142"/>
      <c r="P18142" s="29"/>
      <c r="R18142"/>
    </row>
    <row r="18143" spans="15:18" x14ac:dyDescent="0.25">
      <c r="O18143"/>
      <c r="P18143" s="29"/>
      <c r="R18143"/>
    </row>
    <row r="18144" spans="15:18" x14ac:dyDescent="0.25">
      <c r="O18144"/>
      <c r="P18144" s="29"/>
      <c r="R18144"/>
    </row>
    <row r="18145" spans="15:18" x14ac:dyDescent="0.25">
      <c r="O18145"/>
      <c r="P18145" s="29"/>
      <c r="R18145"/>
    </row>
    <row r="18146" spans="15:18" x14ac:dyDescent="0.25">
      <c r="O18146"/>
      <c r="P18146" s="29"/>
      <c r="R18146"/>
    </row>
    <row r="18147" spans="15:18" x14ac:dyDescent="0.25">
      <c r="O18147"/>
      <c r="P18147" s="29"/>
      <c r="R18147"/>
    </row>
    <row r="18148" spans="15:18" x14ac:dyDescent="0.25">
      <c r="O18148"/>
      <c r="P18148" s="29"/>
      <c r="R18148"/>
    </row>
    <row r="18149" spans="15:18" x14ac:dyDescent="0.25">
      <c r="O18149"/>
      <c r="P18149" s="29"/>
      <c r="R18149"/>
    </row>
    <row r="18150" spans="15:18" x14ac:dyDescent="0.25">
      <c r="O18150"/>
      <c r="P18150" s="29"/>
      <c r="R18150"/>
    </row>
    <row r="18151" spans="15:18" x14ac:dyDescent="0.25">
      <c r="O18151"/>
      <c r="P18151" s="29"/>
      <c r="R18151"/>
    </row>
    <row r="18152" spans="15:18" x14ac:dyDescent="0.25">
      <c r="O18152"/>
      <c r="P18152" s="29"/>
      <c r="R18152"/>
    </row>
    <row r="18153" spans="15:18" x14ac:dyDescent="0.25">
      <c r="O18153"/>
      <c r="P18153" s="29"/>
      <c r="R18153"/>
    </row>
    <row r="18154" spans="15:18" x14ac:dyDescent="0.25">
      <c r="O18154"/>
      <c r="P18154" s="29"/>
      <c r="R18154"/>
    </row>
    <row r="18155" spans="15:18" x14ac:dyDescent="0.25">
      <c r="O18155"/>
      <c r="P18155" s="29"/>
      <c r="R18155"/>
    </row>
    <row r="18156" spans="15:18" x14ac:dyDescent="0.25">
      <c r="O18156"/>
      <c r="P18156" s="29"/>
      <c r="R18156"/>
    </row>
    <row r="18157" spans="15:18" x14ac:dyDescent="0.25">
      <c r="O18157"/>
      <c r="P18157" s="29"/>
      <c r="R18157"/>
    </row>
    <row r="18158" spans="15:18" x14ac:dyDescent="0.25">
      <c r="O18158"/>
      <c r="P18158" s="29"/>
      <c r="R18158"/>
    </row>
    <row r="18159" spans="15:18" x14ac:dyDescent="0.25">
      <c r="O18159"/>
      <c r="P18159" s="29"/>
      <c r="R18159"/>
    </row>
    <row r="18160" spans="15:18" x14ac:dyDescent="0.25">
      <c r="O18160"/>
      <c r="P18160" s="29"/>
      <c r="R18160"/>
    </row>
    <row r="18161" spans="15:18" x14ac:dyDescent="0.25">
      <c r="O18161"/>
      <c r="P18161" s="29"/>
      <c r="R18161"/>
    </row>
    <row r="18162" spans="15:18" x14ac:dyDescent="0.25">
      <c r="O18162"/>
      <c r="P18162" s="29"/>
      <c r="R18162"/>
    </row>
    <row r="18163" spans="15:18" x14ac:dyDescent="0.25">
      <c r="O18163"/>
      <c r="P18163" s="29"/>
      <c r="R18163"/>
    </row>
    <row r="18164" spans="15:18" x14ac:dyDescent="0.25">
      <c r="O18164"/>
      <c r="P18164" s="29"/>
      <c r="R18164"/>
    </row>
    <row r="18165" spans="15:18" x14ac:dyDescent="0.25">
      <c r="O18165"/>
      <c r="P18165" s="29"/>
      <c r="R18165"/>
    </row>
    <row r="18166" spans="15:18" x14ac:dyDescent="0.25">
      <c r="O18166"/>
      <c r="P18166" s="29"/>
      <c r="R18166"/>
    </row>
    <row r="18167" spans="15:18" x14ac:dyDescent="0.25">
      <c r="O18167"/>
      <c r="P18167" s="29"/>
      <c r="R18167"/>
    </row>
    <row r="18168" spans="15:18" x14ac:dyDescent="0.25">
      <c r="O18168"/>
      <c r="P18168" s="29"/>
      <c r="R18168"/>
    </row>
    <row r="18169" spans="15:18" x14ac:dyDescent="0.25">
      <c r="O18169"/>
      <c r="P18169" s="29"/>
      <c r="R18169"/>
    </row>
    <row r="18170" spans="15:18" x14ac:dyDescent="0.25">
      <c r="O18170"/>
      <c r="P18170" s="29"/>
      <c r="R18170"/>
    </row>
    <row r="18171" spans="15:18" x14ac:dyDescent="0.25">
      <c r="O18171"/>
      <c r="P18171" s="29"/>
      <c r="R18171"/>
    </row>
    <row r="18172" spans="15:18" x14ac:dyDescent="0.25">
      <c r="O18172"/>
      <c r="P18172" s="29"/>
      <c r="R18172"/>
    </row>
    <row r="18173" spans="15:18" x14ac:dyDescent="0.25">
      <c r="O18173"/>
      <c r="P18173" s="29"/>
      <c r="R18173"/>
    </row>
    <row r="18174" spans="15:18" x14ac:dyDescent="0.25">
      <c r="O18174"/>
      <c r="P18174" s="29"/>
      <c r="R18174"/>
    </row>
    <row r="18175" spans="15:18" x14ac:dyDescent="0.25">
      <c r="O18175"/>
      <c r="P18175" s="29"/>
      <c r="R18175"/>
    </row>
    <row r="18176" spans="15:18" x14ac:dyDescent="0.25">
      <c r="O18176"/>
      <c r="P18176" s="29"/>
      <c r="R18176"/>
    </row>
    <row r="18177" spans="15:18" x14ac:dyDescent="0.25">
      <c r="O18177"/>
      <c r="P18177" s="29"/>
      <c r="R18177"/>
    </row>
    <row r="18178" spans="15:18" x14ac:dyDescent="0.25">
      <c r="O18178"/>
      <c r="P18178" s="29"/>
      <c r="R18178"/>
    </row>
    <row r="18179" spans="15:18" x14ac:dyDescent="0.25">
      <c r="O18179"/>
      <c r="P18179" s="29"/>
      <c r="R18179"/>
    </row>
    <row r="18180" spans="15:18" x14ac:dyDescent="0.25">
      <c r="O18180"/>
      <c r="P18180" s="29"/>
      <c r="R18180"/>
    </row>
    <row r="18181" spans="15:18" x14ac:dyDescent="0.25">
      <c r="O18181"/>
      <c r="P18181" s="29"/>
      <c r="R18181"/>
    </row>
    <row r="18182" spans="15:18" x14ac:dyDescent="0.25">
      <c r="O18182"/>
      <c r="P18182" s="29"/>
      <c r="R18182"/>
    </row>
    <row r="18183" spans="15:18" x14ac:dyDescent="0.25">
      <c r="O18183"/>
      <c r="P18183" s="29"/>
      <c r="R18183"/>
    </row>
    <row r="18184" spans="15:18" x14ac:dyDescent="0.25">
      <c r="O18184"/>
      <c r="P18184" s="29"/>
      <c r="R18184"/>
    </row>
    <row r="18185" spans="15:18" x14ac:dyDescent="0.25">
      <c r="O18185"/>
      <c r="P18185" s="29"/>
      <c r="R18185"/>
    </row>
    <row r="18186" spans="15:18" x14ac:dyDescent="0.25">
      <c r="O18186"/>
      <c r="P18186" s="29"/>
      <c r="R18186"/>
    </row>
    <row r="18187" spans="15:18" x14ac:dyDescent="0.25">
      <c r="O18187"/>
      <c r="P18187" s="29"/>
      <c r="R18187"/>
    </row>
    <row r="18188" spans="15:18" x14ac:dyDescent="0.25">
      <c r="O18188"/>
      <c r="P18188" s="29"/>
      <c r="R18188"/>
    </row>
    <row r="18189" spans="15:18" x14ac:dyDescent="0.25">
      <c r="O18189"/>
      <c r="P18189" s="29"/>
      <c r="R18189"/>
    </row>
    <row r="18190" spans="15:18" x14ac:dyDescent="0.25">
      <c r="O18190"/>
      <c r="P18190" s="29"/>
      <c r="R18190"/>
    </row>
    <row r="18191" spans="15:18" x14ac:dyDescent="0.25">
      <c r="O18191"/>
      <c r="P18191" s="29"/>
      <c r="R18191"/>
    </row>
    <row r="18192" spans="15:18" x14ac:dyDescent="0.25">
      <c r="O18192"/>
      <c r="P18192" s="29"/>
      <c r="R18192"/>
    </row>
    <row r="18193" spans="15:18" x14ac:dyDescent="0.25">
      <c r="O18193"/>
      <c r="P18193" s="29"/>
      <c r="R18193"/>
    </row>
    <row r="18194" spans="15:18" x14ac:dyDescent="0.25">
      <c r="O18194"/>
      <c r="P18194" s="29"/>
      <c r="R18194"/>
    </row>
    <row r="18195" spans="15:18" x14ac:dyDescent="0.25">
      <c r="O18195"/>
      <c r="P18195" s="29"/>
      <c r="R18195"/>
    </row>
    <row r="18196" spans="15:18" x14ac:dyDescent="0.25">
      <c r="O18196"/>
      <c r="P18196" s="29"/>
      <c r="R18196"/>
    </row>
    <row r="18197" spans="15:18" x14ac:dyDescent="0.25">
      <c r="O18197"/>
      <c r="P18197" s="29"/>
      <c r="R18197"/>
    </row>
    <row r="18198" spans="15:18" x14ac:dyDescent="0.25">
      <c r="O18198"/>
      <c r="P18198" s="29"/>
      <c r="R18198"/>
    </row>
    <row r="18199" spans="15:18" x14ac:dyDescent="0.25">
      <c r="O18199"/>
      <c r="P18199" s="29"/>
      <c r="R18199"/>
    </row>
    <row r="18200" spans="15:18" x14ac:dyDescent="0.25">
      <c r="O18200"/>
      <c r="P18200" s="29"/>
      <c r="R18200"/>
    </row>
    <row r="18201" spans="15:18" x14ac:dyDescent="0.25">
      <c r="O18201"/>
      <c r="P18201" s="29"/>
      <c r="R18201"/>
    </row>
    <row r="18202" spans="15:18" x14ac:dyDescent="0.25">
      <c r="O18202"/>
      <c r="P18202" s="29"/>
      <c r="R18202"/>
    </row>
    <row r="18203" spans="15:18" x14ac:dyDescent="0.25">
      <c r="O18203"/>
      <c r="P18203" s="29"/>
      <c r="R18203"/>
    </row>
    <row r="18204" spans="15:18" x14ac:dyDescent="0.25">
      <c r="O18204"/>
      <c r="P18204" s="29"/>
      <c r="R18204"/>
    </row>
    <row r="18205" spans="15:18" x14ac:dyDescent="0.25">
      <c r="O18205"/>
      <c r="P18205" s="29"/>
      <c r="R18205"/>
    </row>
    <row r="18206" spans="15:18" x14ac:dyDescent="0.25">
      <c r="O18206"/>
      <c r="P18206" s="29"/>
      <c r="R18206"/>
    </row>
    <row r="18207" spans="15:18" x14ac:dyDescent="0.25">
      <c r="O18207"/>
      <c r="P18207" s="29"/>
      <c r="R18207"/>
    </row>
    <row r="18208" spans="15:18" x14ac:dyDescent="0.25">
      <c r="O18208"/>
      <c r="P18208" s="29"/>
      <c r="R18208"/>
    </row>
    <row r="18209" spans="15:18" x14ac:dyDescent="0.25">
      <c r="O18209"/>
      <c r="P18209" s="29"/>
      <c r="R18209"/>
    </row>
    <row r="18210" spans="15:18" x14ac:dyDescent="0.25">
      <c r="O18210"/>
      <c r="P18210" s="29"/>
      <c r="R18210"/>
    </row>
    <row r="18211" spans="15:18" x14ac:dyDescent="0.25">
      <c r="O18211"/>
      <c r="P18211" s="29"/>
      <c r="R18211"/>
    </row>
    <row r="18212" spans="15:18" x14ac:dyDescent="0.25">
      <c r="O18212"/>
      <c r="P18212" s="29"/>
      <c r="R18212"/>
    </row>
    <row r="18213" spans="15:18" x14ac:dyDescent="0.25">
      <c r="O18213"/>
      <c r="P18213" s="29"/>
      <c r="R18213"/>
    </row>
    <row r="18214" spans="15:18" x14ac:dyDescent="0.25">
      <c r="O18214"/>
      <c r="P18214" s="29"/>
      <c r="R18214"/>
    </row>
    <row r="18215" spans="15:18" x14ac:dyDescent="0.25">
      <c r="O18215"/>
      <c r="P18215" s="29"/>
      <c r="R18215"/>
    </row>
    <row r="18216" spans="15:18" x14ac:dyDescent="0.25">
      <c r="O18216"/>
      <c r="P18216" s="29"/>
      <c r="R18216"/>
    </row>
    <row r="18217" spans="15:18" x14ac:dyDescent="0.25">
      <c r="O18217"/>
      <c r="P18217" s="29"/>
      <c r="R18217"/>
    </row>
    <row r="18218" spans="15:18" x14ac:dyDescent="0.25">
      <c r="O18218"/>
      <c r="P18218" s="29"/>
      <c r="R18218"/>
    </row>
    <row r="18219" spans="15:18" x14ac:dyDescent="0.25">
      <c r="O18219"/>
      <c r="P18219" s="29"/>
      <c r="R18219"/>
    </row>
    <row r="18220" spans="15:18" x14ac:dyDescent="0.25">
      <c r="O18220"/>
      <c r="P18220" s="29"/>
      <c r="R18220"/>
    </row>
    <row r="18221" spans="15:18" x14ac:dyDescent="0.25">
      <c r="O18221"/>
      <c r="P18221" s="29"/>
      <c r="R18221"/>
    </row>
    <row r="18222" spans="15:18" x14ac:dyDescent="0.25">
      <c r="O18222"/>
      <c r="P18222" s="29"/>
      <c r="R18222"/>
    </row>
    <row r="18223" spans="15:18" x14ac:dyDescent="0.25">
      <c r="O18223"/>
      <c r="P18223" s="29"/>
      <c r="R18223"/>
    </row>
    <row r="18224" spans="15:18" x14ac:dyDescent="0.25">
      <c r="O18224"/>
      <c r="P18224" s="29"/>
      <c r="R18224"/>
    </row>
    <row r="18225" spans="15:18" x14ac:dyDescent="0.25">
      <c r="O18225"/>
      <c r="P18225" s="29"/>
      <c r="R18225"/>
    </row>
    <row r="18226" spans="15:18" x14ac:dyDescent="0.25">
      <c r="O18226"/>
      <c r="P18226" s="29"/>
      <c r="R18226"/>
    </row>
    <row r="18227" spans="15:18" x14ac:dyDescent="0.25">
      <c r="O18227"/>
      <c r="P18227" s="29"/>
      <c r="R18227"/>
    </row>
    <row r="18228" spans="15:18" x14ac:dyDescent="0.25">
      <c r="O18228"/>
      <c r="P18228" s="29"/>
      <c r="R18228"/>
    </row>
    <row r="18229" spans="15:18" x14ac:dyDescent="0.25">
      <c r="O18229"/>
      <c r="P18229" s="29"/>
      <c r="R18229"/>
    </row>
    <row r="18230" spans="15:18" x14ac:dyDescent="0.25">
      <c r="O18230"/>
      <c r="P18230" s="29"/>
      <c r="R18230"/>
    </row>
    <row r="18231" spans="15:18" x14ac:dyDescent="0.25">
      <c r="O18231"/>
      <c r="P18231" s="29"/>
      <c r="R18231"/>
    </row>
    <row r="18232" spans="15:18" x14ac:dyDescent="0.25">
      <c r="O18232"/>
      <c r="P18232" s="29"/>
      <c r="R18232"/>
    </row>
    <row r="18233" spans="15:18" x14ac:dyDescent="0.25">
      <c r="O18233"/>
      <c r="P18233" s="29"/>
      <c r="R18233"/>
    </row>
    <row r="18234" spans="15:18" x14ac:dyDescent="0.25">
      <c r="O18234"/>
      <c r="P18234" s="29"/>
      <c r="R18234"/>
    </row>
    <row r="18235" spans="15:18" x14ac:dyDescent="0.25">
      <c r="O18235"/>
      <c r="P18235" s="29"/>
      <c r="R18235"/>
    </row>
    <row r="18236" spans="15:18" x14ac:dyDescent="0.25">
      <c r="O18236"/>
      <c r="P18236" s="29"/>
      <c r="R18236"/>
    </row>
    <row r="18237" spans="15:18" x14ac:dyDescent="0.25">
      <c r="O18237"/>
      <c r="P18237" s="29"/>
      <c r="R18237"/>
    </row>
    <row r="18238" spans="15:18" x14ac:dyDescent="0.25">
      <c r="O18238"/>
      <c r="P18238" s="29"/>
      <c r="R18238"/>
    </row>
    <row r="18239" spans="15:18" x14ac:dyDescent="0.25">
      <c r="O18239"/>
      <c r="P18239" s="29"/>
      <c r="R18239"/>
    </row>
    <row r="18240" spans="15:18" x14ac:dyDescent="0.25">
      <c r="O18240"/>
      <c r="P18240" s="29"/>
      <c r="R18240"/>
    </row>
    <row r="18241" spans="15:18" x14ac:dyDescent="0.25">
      <c r="O18241"/>
      <c r="P18241" s="29"/>
      <c r="R18241"/>
    </row>
    <row r="18242" spans="15:18" x14ac:dyDescent="0.25">
      <c r="O18242"/>
      <c r="P18242" s="29"/>
      <c r="R18242"/>
    </row>
    <row r="18243" spans="15:18" x14ac:dyDescent="0.25">
      <c r="O18243"/>
      <c r="P18243" s="29"/>
      <c r="R18243"/>
    </row>
    <row r="18244" spans="15:18" x14ac:dyDescent="0.25">
      <c r="O18244"/>
      <c r="P18244" s="29"/>
      <c r="R18244"/>
    </row>
    <row r="18245" spans="15:18" x14ac:dyDescent="0.25">
      <c r="O18245"/>
      <c r="P18245" s="29"/>
      <c r="R18245"/>
    </row>
    <row r="18246" spans="15:18" x14ac:dyDescent="0.25">
      <c r="O18246"/>
      <c r="P18246" s="29"/>
      <c r="R18246"/>
    </row>
    <row r="18247" spans="15:18" x14ac:dyDescent="0.25">
      <c r="O18247"/>
      <c r="P18247" s="29"/>
      <c r="R18247"/>
    </row>
    <row r="18248" spans="15:18" x14ac:dyDescent="0.25">
      <c r="O18248"/>
      <c r="P18248" s="29"/>
      <c r="R18248"/>
    </row>
    <row r="18249" spans="15:18" x14ac:dyDescent="0.25">
      <c r="O18249"/>
      <c r="P18249" s="29"/>
      <c r="R18249"/>
    </row>
    <row r="18250" spans="15:18" x14ac:dyDescent="0.25">
      <c r="O18250"/>
      <c r="P18250" s="29"/>
      <c r="R18250"/>
    </row>
    <row r="18251" spans="15:18" x14ac:dyDescent="0.25">
      <c r="O18251"/>
      <c r="P18251" s="29"/>
      <c r="R18251"/>
    </row>
    <row r="18252" spans="15:18" x14ac:dyDescent="0.25">
      <c r="O18252"/>
      <c r="P18252" s="29"/>
      <c r="R18252"/>
    </row>
    <row r="18253" spans="15:18" x14ac:dyDescent="0.25">
      <c r="O18253"/>
      <c r="P18253" s="29"/>
      <c r="R18253"/>
    </row>
    <row r="18254" spans="15:18" x14ac:dyDescent="0.25">
      <c r="O18254"/>
      <c r="P18254" s="29"/>
      <c r="R18254"/>
    </row>
    <row r="18255" spans="15:18" x14ac:dyDescent="0.25">
      <c r="O18255"/>
      <c r="P18255" s="29"/>
      <c r="R18255"/>
    </row>
    <row r="18256" spans="15:18" x14ac:dyDescent="0.25">
      <c r="O18256"/>
      <c r="P18256" s="29"/>
      <c r="R18256"/>
    </row>
    <row r="18257" spans="15:18" x14ac:dyDescent="0.25">
      <c r="O18257"/>
      <c r="P18257" s="29"/>
      <c r="R18257"/>
    </row>
    <row r="18258" spans="15:18" x14ac:dyDescent="0.25">
      <c r="O18258"/>
      <c r="P18258" s="29"/>
      <c r="R18258"/>
    </row>
    <row r="18259" spans="15:18" x14ac:dyDescent="0.25">
      <c r="O18259"/>
      <c r="P18259" s="29"/>
      <c r="R18259"/>
    </row>
    <row r="18260" spans="15:18" x14ac:dyDescent="0.25">
      <c r="O18260"/>
      <c r="P18260" s="29"/>
      <c r="R18260"/>
    </row>
    <row r="18261" spans="15:18" x14ac:dyDescent="0.25">
      <c r="O18261"/>
      <c r="P18261" s="29"/>
      <c r="R18261"/>
    </row>
    <row r="18262" spans="15:18" x14ac:dyDescent="0.25">
      <c r="O18262"/>
      <c r="P18262" s="29"/>
      <c r="R18262"/>
    </row>
    <row r="18263" spans="15:18" x14ac:dyDescent="0.25">
      <c r="O18263"/>
      <c r="P18263" s="29"/>
      <c r="R18263"/>
    </row>
    <row r="18264" spans="15:18" x14ac:dyDescent="0.25">
      <c r="O18264"/>
      <c r="P18264" s="29"/>
      <c r="R18264"/>
    </row>
    <row r="18265" spans="15:18" x14ac:dyDescent="0.25">
      <c r="O18265"/>
      <c r="P18265" s="29"/>
      <c r="R18265"/>
    </row>
    <row r="18266" spans="15:18" x14ac:dyDescent="0.25">
      <c r="O18266"/>
      <c r="P18266" s="29"/>
      <c r="R18266"/>
    </row>
    <row r="18267" spans="15:18" x14ac:dyDescent="0.25">
      <c r="O18267"/>
      <c r="P18267" s="29"/>
      <c r="R18267"/>
    </row>
    <row r="18268" spans="15:18" x14ac:dyDescent="0.25">
      <c r="O18268"/>
      <c r="P18268" s="29"/>
      <c r="R18268"/>
    </row>
    <row r="18269" spans="15:18" x14ac:dyDescent="0.25">
      <c r="O18269"/>
      <c r="P18269" s="29"/>
      <c r="R18269"/>
    </row>
    <row r="18270" spans="15:18" x14ac:dyDescent="0.25">
      <c r="O18270"/>
      <c r="P18270" s="29"/>
      <c r="R18270"/>
    </row>
    <row r="18271" spans="15:18" x14ac:dyDescent="0.25">
      <c r="O18271"/>
      <c r="P18271" s="29"/>
      <c r="R18271"/>
    </row>
    <row r="18272" spans="15:18" x14ac:dyDescent="0.25">
      <c r="O18272"/>
      <c r="P18272" s="29"/>
      <c r="R18272"/>
    </row>
    <row r="18273" spans="15:18" x14ac:dyDescent="0.25">
      <c r="O18273"/>
      <c r="P18273" s="29"/>
      <c r="R18273"/>
    </row>
    <row r="18274" spans="15:18" x14ac:dyDescent="0.25">
      <c r="O18274"/>
      <c r="P18274" s="29"/>
      <c r="R18274"/>
    </row>
    <row r="18275" spans="15:18" x14ac:dyDescent="0.25">
      <c r="O18275"/>
      <c r="P18275" s="29"/>
      <c r="R18275"/>
    </row>
    <row r="18276" spans="15:18" x14ac:dyDescent="0.25">
      <c r="O18276"/>
      <c r="P18276" s="29"/>
      <c r="R18276"/>
    </row>
    <row r="18277" spans="15:18" x14ac:dyDescent="0.25">
      <c r="O18277"/>
      <c r="P18277" s="29"/>
      <c r="R18277"/>
    </row>
    <row r="18278" spans="15:18" x14ac:dyDescent="0.25">
      <c r="O18278"/>
      <c r="P18278" s="29"/>
      <c r="R18278"/>
    </row>
    <row r="18279" spans="15:18" x14ac:dyDescent="0.25">
      <c r="O18279"/>
      <c r="P18279" s="29"/>
      <c r="R18279"/>
    </row>
    <row r="18280" spans="15:18" x14ac:dyDescent="0.25">
      <c r="O18280"/>
      <c r="P18280" s="29"/>
      <c r="R18280"/>
    </row>
    <row r="18281" spans="15:18" x14ac:dyDescent="0.25">
      <c r="O18281"/>
      <c r="P18281" s="29"/>
      <c r="R18281"/>
    </row>
    <row r="18282" spans="15:18" x14ac:dyDescent="0.25">
      <c r="O18282"/>
      <c r="P18282" s="29"/>
      <c r="R18282"/>
    </row>
    <row r="18283" spans="15:18" x14ac:dyDescent="0.25">
      <c r="O18283"/>
      <c r="P18283" s="29"/>
      <c r="R18283"/>
    </row>
    <row r="18284" spans="15:18" x14ac:dyDescent="0.25">
      <c r="O18284"/>
      <c r="P18284" s="29"/>
      <c r="R18284"/>
    </row>
    <row r="18285" spans="15:18" x14ac:dyDescent="0.25">
      <c r="O18285"/>
      <c r="P18285" s="29"/>
      <c r="R18285"/>
    </row>
    <row r="18286" spans="15:18" x14ac:dyDescent="0.25">
      <c r="O18286"/>
      <c r="P18286" s="29"/>
      <c r="R18286"/>
    </row>
    <row r="18287" spans="15:18" x14ac:dyDescent="0.25">
      <c r="O18287"/>
      <c r="P18287" s="29"/>
      <c r="R18287"/>
    </row>
    <row r="18288" spans="15:18" x14ac:dyDescent="0.25">
      <c r="O18288"/>
      <c r="P18288" s="29"/>
      <c r="R18288"/>
    </row>
    <row r="18289" spans="15:18" x14ac:dyDescent="0.25">
      <c r="O18289"/>
      <c r="P18289" s="29"/>
      <c r="R18289"/>
    </row>
    <row r="18290" spans="15:18" x14ac:dyDescent="0.25">
      <c r="O18290"/>
      <c r="P18290" s="29"/>
      <c r="R18290"/>
    </row>
    <row r="18291" spans="15:18" x14ac:dyDescent="0.25">
      <c r="O18291"/>
      <c r="P18291" s="29"/>
      <c r="R18291"/>
    </row>
    <row r="18292" spans="15:18" x14ac:dyDescent="0.25">
      <c r="O18292"/>
      <c r="P18292" s="29"/>
      <c r="R18292"/>
    </row>
    <row r="18293" spans="15:18" x14ac:dyDescent="0.25">
      <c r="O18293"/>
      <c r="P18293" s="29"/>
      <c r="R18293"/>
    </row>
    <row r="18294" spans="15:18" x14ac:dyDescent="0.25">
      <c r="O18294"/>
      <c r="P18294" s="29"/>
      <c r="R18294"/>
    </row>
    <row r="18295" spans="15:18" x14ac:dyDescent="0.25">
      <c r="O18295"/>
      <c r="P18295" s="29"/>
      <c r="R18295"/>
    </row>
    <row r="18296" spans="15:18" x14ac:dyDescent="0.25">
      <c r="O18296"/>
      <c r="P18296" s="29"/>
      <c r="R18296"/>
    </row>
    <row r="18297" spans="15:18" x14ac:dyDescent="0.25">
      <c r="O18297"/>
      <c r="P18297" s="29"/>
      <c r="R18297"/>
    </row>
    <row r="18298" spans="15:18" x14ac:dyDescent="0.25">
      <c r="O18298"/>
      <c r="P18298" s="29"/>
      <c r="R18298"/>
    </row>
    <row r="18299" spans="15:18" x14ac:dyDescent="0.25">
      <c r="O18299"/>
      <c r="P18299" s="29"/>
      <c r="R18299"/>
    </row>
    <row r="18300" spans="15:18" x14ac:dyDescent="0.25">
      <c r="O18300"/>
      <c r="P18300" s="29"/>
      <c r="R18300"/>
    </row>
    <row r="18301" spans="15:18" x14ac:dyDescent="0.25">
      <c r="O18301"/>
      <c r="P18301" s="29"/>
      <c r="R18301"/>
    </row>
    <row r="18302" spans="15:18" x14ac:dyDescent="0.25">
      <c r="O18302"/>
      <c r="P18302" s="29"/>
      <c r="R18302"/>
    </row>
    <row r="18303" spans="15:18" x14ac:dyDescent="0.25">
      <c r="O18303"/>
      <c r="P18303" s="29"/>
      <c r="R18303"/>
    </row>
    <row r="18304" spans="15:18" x14ac:dyDescent="0.25">
      <c r="O18304"/>
      <c r="P18304" s="29"/>
      <c r="R18304"/>
    </row>
    <row r="18305" spans="15:18" x14ac:dyDescent="0.25">
      <c r="O18305"/>
      <c r="P18305" s="29"/>
      <c r="R18305"/>
    </row>
    <row r="18306" spans="15:18" x14ac:dyDescent="0.25">
      <c r="O18306"/>
      <c r="P18306" s="29"/>
      <c r="R18306"/>
    </row>
    <row r="18307" spans="15:18" x14ac:dyDescent="0.25">
      <c r="O18307"/>
      <c r="P18307" s="29"/>
      <c r="R18307"/>
    </row>
    <row r="18308" spans="15:18" x14ac:dyDescent="0.25">
      <c r="O18308"/>
      <c r="P18308" s="29"/>
      <c r="R18308"/>
    </row>
    <row r="18309" spans="15:18" x14ac:dyDescent="0.25">
      <c r="O18309"/>
      <c r="P18309" s="29"/>
      <c r="R18309"/>
    </row>
    <row r="18310" spans="15:18" x14ac:dyDescent="0.25">
      <c r="O18310"/>
      <c r="P18310" s="29"/>
      <c r="R18310"/>
    </row>
    <row r="18311" spans="15:18" x14ac:dyDescent="0.25">
      <c r="O18311"/>
      <c r="P18311" s="29"/>
      <c r="R18311"/>
    </row>
    <row r="18312" spans="15:18" x14ac:dyDescent="0.25">
      <c r="O18312"/>
      <c r="P18312" s="29"/>
      <c r="R18312"/>
    </row>
    <row r="18313" spans="15:18" x14ac:dyDescent="0.25">
      <c r="O18313"/>
      <c r="P18313" s="29"/>
      <c r="R18313"/>
    </row>
    <row r="18314" spans="15:18" x14ac:dyDescent="0.25">
      <c r="O18314"/>
      <c r="P18314" s="29"/>
      <c r="R18314"/>
    </row>
    <row r="18315" spans="15:18" x14ac:dyDescent="0.25">
      <c r="O18315"/>
      <c r="P18315" s="29"/>
      <c r="R18315"/>
    </row>
    <row r="18316" spans="15:18" x14ac:dyDescent="0.25">
      <c r="O18316"/>
      <c r="P18316" s="29"/>
      <c r="R18316"/>
    </row>
    <row r="18317" spans="15:18" x14ac:dyDescent="0.25">
      <c r="O18317"/>
      <c r="P18317" s="29"/>
      <c r="R18317"/>
    </row>
    <row r="18318" spans="15:18" x14ac:dyDescent="0.25">
      <c r="O18318"/>
      <c r="P18318" s="29"/>
      <c r="R18318"/>
    </row>
    <row r="18319" spans="15:18" x14ac:dyDescent="0.25">
      <c r="O18319"/>
      <c r="P18319" s="29"/>
      <c r="R18319"/>
    </row>
    <row r="18320" spans="15:18" x14ac:dyDescent="0.25">
      <c r="O18320"/>
      <c r="P18320" s="29"/>
      <c r="R18320"/>
    </row>
    <row r="18321" spans="15:18" x14ac:dyDescent="0.25">
      <c r="O18321"/>
      <c r="P18321" s="29"/>
      <c r="R18321"/>
    </row>
    <row r="18322" spans="15:18" x14ac:dyDescent="0.25">
      <c r="O18322"/>
      <c r="P18322" s="29"/>
      <c r="R18322"/>
    </row>
    <row r="18323" spans="15:18" x14ac:dyDescent="0.25">
      <c r="O18323"/>
      <c r="P18323" s="29"/>
      <c r="R18323"/>
    </row>
    <row r="18324" spans="15:18" x14ac:dyDescent="0.25">
      <c r="O18324"/>
      <c r="P18324" s="29"/>
      <c r="R18324"/>
    </row>
    <row r="18325" spans="15:18" x14ac:dyDescent="0.25">
      <c r="O18325"/>
      <c r="P18325" s="29"/>
      <c r="R18325"/>
    </row>
    <row r="18326" spans="15:18" x14ac:dyDescent="0.25">
      <c r="O18326"/>
      <c r="P18326" s="29"/>
      <c r="R18326"/>
    </row>
    <row r="18327" spans="15:18" x14ac:dyDescent="0.25">
      <c r="O18327"/>
      <c r="P18327" s="29"/>
      <c r="R18327"/>
    </row>
    <row r="18328" spans="15:18" x14ac:dyDescent="0.25">
      <c r="O18328"/>
      <c r="P18328" s="29"/>
      <c r="R18328"/>
    </row>
    <row r="18329" spans="15:18" x14ac:dyDescent="0.25">
      <c r="O18329"/>
      <c r="P18329" s="29"/>
      <c r="R18329"/>
    </row>
    <row r="18330" spans="15:18" x14ac:dyDescent="0.25">
      <c r="O18330"/>
      <c r="P18330" s="29"/>
      <c r="R18330"/>
    </row>
    <row r="18331" spans="15:18" x14ac:dyDescent="0.25">
      <c r="O18331"/>
      <c r="P18331" s="29"/>
      <c r="R18331"/>
    </row>
    <row r="18332" spans="15:18" x14ac:dyDescent="0.25">
      <c r="O18332"/>
      <c r="P18332" s="29"/>
      <c r="R18332"/>
    </row>
    <row r="18333" spans="15:18" x14ac:dyDescent="0.25">
      <c r="O18333"/>
      <c r="P18333" s="29"/>
      <c r="R18333"/>
    </row>
    <row r="18334" spans="15:18" x14ac:dyDescent="0.25">
      <c r="O18334"/>
      <c r="P18334" s="29"/>
      <c r="R18334"/>
    </row>
    <row r="18335" spans="15:18" x14ac:dyDescent="0.25">
      <c r="O18335"/>
      <c r="P18335" s="29"/>
      <c r="R18335"/>
    </row>
    <row r="18336" spans="15:18" x14ac:dyDescent="0.25">
      <c r="O18336"/>
      <c r="P18336" s="29"/>
      <c r="R18336"/>
    </row>
    <row r="18337" spans="15:18" x14ac:dyDescent="0.25">
      <c r="O18337"/>
      <c r="P18337" s="29"/>
      <c r="R18337"/>
    </row>
    <row r="18338" spans="15:18" x14ac:dyDescent="0.25">
      <c r="O18338"/>
      <c r="P18338" s="29"/>
      <c r="R18338"/>
    </row>
    <row r="18339" spans="15:18" x14ac:dyDescent="0.25">
      <c r="O18339"/>
      <c r="P18339" s="29"/>
      <c r="R18339"/>
    </row>
    <row r="18340" spans="15:18" x14ac:dyDescent="0.25">
      <c r="O18340"/>
      <c r="P18340" s="29"/>
      <c r="R18340"/>
    </row>
    <row r="18341" spans="15:18" x14ac:dyDescent="0.25">
      <c r="O18341"/>
      <c r="P18341" s="29"/>
      <c r="R18341"/>
    </row>
    <row r="18342" spans="15:18" x14ac:dyDescent="0.25">
      <c r="O18342"/>
      <c r="P18342" s="29"/>
      <c r="R18342"/>
    </row>
    <row r="18343" spans="15:18" x14ac:dyDescent="0.25">
      <c r="O18343"/>
      <c r="P18343" s="29"/>
      <c r="R18343"/>
    </row>
    <row r="18344" spans="15:18" x14ac:dyDescent="0.25">
      <c r="O18344"/>
      <c r="P18344" s="29"/>
      <c r="R18344"/>
    </row>
    <row r="18345" spans="15:18" x14ac:dyDescent="0.25">
      <c r="O18345"/>
      <c r="P18345" s="29"/>
      <c r="R18345"/>
    </row>
    <row r="18346" spans="15:18" x14ac:dyDescent="0.25">
      <c r="O18346"/>
      <c r="P18346" s="29"/>
      <c r="R18346"/>
    </row>
    <row r="18347" spans="15:18" x14ac:dyDescent="0.25">
      <c r="O18347"/>
      <c r="P18347" s="29"/>
      <c r="R18347"/>
    </row>
    <row r="18348" spans="15:18" x14ac:dyDescent="0.25">
      <c r="O18348"/>
      <c r="P18348" s="29"/>
      <c r="R18348"/>
    </row>
    <row r="18349" spans="15:18" x14ac:dyDescent="0.25">
      <c r="O18349"/>
      <c r="P18349" s="29"/>
      <c r="R18349"/>
    </row>
    <row r="18350" spans="15:18" x14ac:dyDescent="0.25">
      <c r="O18350"/>
      <c r="P18350" s="29"/>
      <c r="R18350"/>
    </row>
    <row r="18351" spans="15:18" x14ac:dyDescent="0.25">
      <c r="O18351"/>
      <c r="P18351" s="29"/>
      <c r="R18351"/>
    </row>
    <row r="18352" spans="15:18" x14ac:dyDescent="0.25">
      <c r="O18352"/>
      <c r="P18352" s="29"/>
      <c r="R18352"/>
    </row>
    <row r="18353" spans="15:18" x14ac:dyDescent="0.25">
      <c r="O18353"/>
      <c r="P18353" s="29"/>
      <c r="R18353"/>
    </row>
    <row r="18354" spans="15:18" x14ac:dyDescent="0.25">
      <c r="O18354"/>
      <c r="P18354" s="29"/>
      <c r="R18354"/>
    </row>
    <row r="18355" spans="15:18" x14ac:dyDescent="0.25">
      <c r="O18355"/>
      <c r="P18355" s="29"/>
      <c r="R18355"/>
    </row>
    <row r="18356" spans="15:18" x14ac:dyDescent="0.25">
      <c r="O18356"/>
      <c r="P18356" s="29"/>
      <c r="R18356"/>
    </row>
    <row r="18357" spans="15:18" x14ac:dyDescent="0.25">
      <c r="O18357"/>
      <c r="P18357" s="29"/>
      <c r="R18357"/>
    </row>
    <row r="18358" spans="15:18" x14ac:dyDescent="0.25">
      <c r="O18358"/>
      <c r="P18358" s="29"/>
      <c r="R18358"/>
    </row>
    <row r="18359" spans="15:18" x14ac:dyDescent="0.25">
      <c r="O18359"/>
      <c r="P18359" s="29"/>
      <c r="R18359"/>
    </row>
    <row r="18360" spans="15:18" x14ac:dyDescent="0.25">
      <c r="O18360"/>
      <c r="P18360" s="29"/>
      <c r="R18360"/>
    </row>
    <row r="18361" spans="15:18" x14ac:dyDescent="0.25">
      <c r="O18361"/>
      <c r="P18361" s="29"/>
      <c r="R18361"/>
    </row>
    <row r="18362" spans="15:18" x14ac:dyDescent="0.25">
      <c r="O18362"/>
      <c r="P18362" s="29"/>
      <c r="R18362"/>
    </row>
    <row r="18363" spans="15:18" x14ac:dyDescent="0.25">
      <c r="O18363"/>
      <c r="P18363" s="29"/>
      <c r="R18363"/>
    </row>
    <row r="18364" spans="15:18" x14ac:dyDescent="0.25">
      <c r="O18364"/>
      <c r="P18364" s="29"/>
      <c r="R18364"/>
    </row>
    <row r="18365" spans="15:18" x14ac:dyDescent="0.25">
      <c r="O18365"/>
      <c r="P18365" s="29"/>
      <c r="R18365"/>
    </row>
    <row r="18366" spans="15:18" x14ac:dyDescent="0.25">
      <c r="O18366"/>
      <c r="P18366" s="29"/>
      <c r="R18366"/>
    </row>
    <row r="18367" spans="15:18" x14ac:dyDescent="0.25">
      <c r="O18367"/>
      <c r="P18367" s="29"/>
      <c r="R18367"/>
    </row>
    <row r="18368" spans="15:18" x14ac:dyDescent="0.25">
      <c r="O18368"/>
      <c r="P18368" s="29"/>
      <c r="R18368"/>
    </row>
    <row r="18369" spans="15:18" x14ac:dyDescent="0.25">
      <c r="O18369"/>
      <c r="P18369" s="29"/>
      <c r="R18369"/>
    </row>
    <row r="18370" spans="15:18" x14ac:dyDescent="0.25">
      <c r="O18370"/>
      <c r="P18370" s="29"/>
      <c r="R18370"/>
    </row>
    <row r="18371" spans="15:18" x14ac:dyDescent="0.25">
      <c r="O18371"/>
      <c r="P18371" s="29"/>
      <c r="R18371"/>
    </row>
    <row r="18372" spans="15:18" x14ac:dyDescent="0.25">
      <c r="O18372"/>
      <c r="P18372" s="29"/>
      <c r="R18372"/>
    </row>
    <row r="18373" spans="15:18" x14ac:dyDescent="0.25">
      <c r="O18373"/>
      <c r="P18373" s="29"/>
      <c r="R18373"/>
    </row>
    <row r="18374" spans="15:18" x14ac:dyDescent="0.25">
      <c r="O18374"/>
      <c r="P18374" s="29"/>
      <c r="R18374"/>
    </row>
    <row r="18375" spans="15:18" x14ac:dyDescent="0.25">
      <c r="O18375"/>
      <c r="P18375" s="29"/>
      <c r="R18375"/>
    </row>
    <row r="18376" spans="15:18" x14ac:dyDescent="0.25">
      <c r="O18376"/>
      <c r="P18376" s="29"/>
      <c r="R18376"/>
    </row>
    <row r="18377" spans="15:18" x14ac:dyDescent="0.25">
      <c r="O18377"/>
      <c r="P18377" s="29"/>
      <c r="R18377"/>
    </row>
    <row r="18378" spans="15:18" x14ac:dyDescent="0.25">
      <c r="O18378"/>
      <c r="P18378" s="29"/>
      <c r="R18378"/>
    </row>
    <row r="18379" spans="15:18" x14ac:dyDescent="0.25">
      <c r="O18379"/>
      <c r="P18379" s="29"/>
      <c r="R18379"/>
    </row>
    <row r="18380" spans="15:18" x14ac:dyDescent="0.25">
      <c r="O18380"/>
      <c r="P18380" s="29"/>
      <c r="R18380"/>
    </row>
    <row r="18381" spans="15:18" x14ac:dyDescent="0.25">
      <c r="O18381"/>
      <c r="P18381" s="29"/>
      <c r="R18381"/>
    </row>
    <row r="18382" spans="15:18" x14ac:dyDescent="0.25">
      <c r="O18382"/>
      <c r="P18382" s="29"/>
      <c r="R18382"/>
    </row>
    <row r="18383" spans="15:18" x14ac:dyDescent="0.25">
      <c r="O18383"/>
      <c r="P18383" s="29"/>
      <c r="R18383"/>
    </row>
    <row r="18384" spans="15:18" x14ac:dyDescent="0.25">
      <c r="O18384"/>
      <c r="P18384" s="29"/>
      <c r="R18384"/>
    </row>
    <row r="18385" spans="15:18" x14ac:dyDescent="0.25">
      <c r="O18385"/>
      <c r="P18385" s="29"/>
      <c r="R18385"/>
    </row>
    <row r="18386" spans="15:18" x14ac:dyDescent="0.25">
      <c r="O18386"/>
      <c r="P18386" s="29"/>
      <c r="R18386"/>
    </row>
    <row r="18387" spans="15:18" x14ac:dyDescent="0.25">
      <c r="O18387"/>
      <c r="P18387" s="29"/>
      <c r="R18387"/>
    </row>
    <row r="18388" spans="15:18" x14ac:dyDescent="0.25">
      <c r="O18388"/>
      <c r="P18388" s="29"/>
      <c r="R18388"/>
    </row>
    <row r="18389" spans="15:18" x14ac:dyDescent="0.25">
      <c r="O18389"/>
      <c r="P18389" s="29"/>
      <c r="R18389"/>
    </row>
    <row r="18390" spans="15:18" x14ac:dyDescent="0.25">
      <c r="O18390"/>
      <c r="P18390" s="29"/>
      <c r="R18390"/>
    </row>
    <row r="18391" spans="15:18" x14ac:dyDescent="0.25">
      <c r="O18391"/>
      <c r="P18391" s="29"/>
      <c r="R18391"/>
    </row>
    <row r="18392" spans="15:18" x14ac:dyDescent="0.25">
      <c r="O18392"/>
      <c r="P18392" s="29"/>
      <c r="R18392"/>
    </row>
    <row r="18393" spans="15:18" x14ac:dyDescent="0.25">
      <c r="O18393"/>
      <c r="P18393" s="29"/>
      <c r="R18393"/>
    </row>
    <row r="18394" spans="15:18" x14ac:dyDescent="0.25">
      <c r="O18394"/>
      <c r="P18394" s="29"/>
      <c r="R18394"/>
    </row>
    <row r="18395" spans="15:18" x14ac:dyDescent="0.25">
      <c r="O18395"/>
      <c r="P18395" s="29"/>
      <c r="R18395"/>
    </row>
    <row r="18396" spans="15:18" x14ac:dyDescent="0.25">
      <c r="O18396"/>
      <c r="P18396" s="29"/>
      <c r="R18396"/>
    </row>
    <row r="18397" spans="15:18" x14ac:dyDescent="0.25">
      <c r="O18397"/>
      <c r="P18397" s="29"/>
      <c r="R18397"/>
    </row>
    <row r="18398" spans="15:18" x14ac:dyDescent="0.25">
      <c r="O18398"/>
      <c r="P18398" s="29"/>
      <c r="R18398"/>
    </row>
    <row r="18399" spans="15:18" x14ac:dyDescent="0.25">
      <c r="O18399"/>
      <c r="P18399" s="29"/>
      <c r="R18399"/>
    </row>
    <row r="18400" spans="15:18" x14ac:dyDescent="0.25">
      <c r="O18400"/>
      <c r="P18400" s="29"/>
      <c r="R18400"/>
    </row>
    <row r="18401" spans="15:18" x14ac:dyDescent="0.25">
      <c r="O18401"/>
      <c r="P18401" s="29"/>
      <c r="R18401"/>
    </row>
    <row r="18402" spans="15:18" x14ac:dyDescent="0.25">
      <c r="O18402"/>
      <c r="P18402" s="29"/>
      <c r="R18402"/>
    </row>
    <row r="18403" spans="15:18" x14ac:dyDescent="0.25">
      <c r="O18403"/>
      <c r="P18403" s="29"/>
      <c r="R18403"/>
    </row>
    <row r="18404" spans="15:18" x14ac:dyDescent="0.25">
      <c r="O18404"/>
      <c r="P18404" s="29"/>
      <c r="R18404"/>
    </row>
    <row r="18405" spans="15:18" x14ac:dyDescent="0.25">
      <c r="O18405"/>
      <c r="P18405" s="29"/>
      <c r="R18405"/>
    </row>
    <row r="18406" spans="15:18" x14ac:dyDescent="0.25">
      <c r="O18406"/>
      <c r="P18406" s="29"/>
      <c r="R18406"/>
    </row>
    <row r="18407" spans="15:18" x14ac:dyDescent="0.25">
      <c r="O18407"/>
      <c r="P18407" s="29"/>
      <c r="R18407"/>
    </row>
    <row r="18408" spans="15:18" x14ac:dyDescent="0.25">
      <c r="O18408"/>
      <c r="P18408" s="29"/>
      <c r="R18408"/>
    </row>
    <row r="18409" spans="15:18" x14ac:dyDescent="0.25">
      <c r="O18409"/>
      <c r="P18409" s="29"/>
      <c r="R18409"/>
    </row>
    <row r="18410" spans="15:18" x14ac:dyDescent="0.25">
      <c r="O18410"/>
      <c r="P18410" s="29"/>
      <c r="R18410"/>
    </row>
    <row r="18411" spans="15:18" x14ac:dyDescent="0.25">
      <c r="O18411"/>
      <c r="P18411" s="29"/>
      <c r="R18411"/>
    </row>
    <row r="18412" spans="15:18" x14ac:dyDescent="0.25">
      <c r="O18412"/>
      <c r="P18412" s="29"/>
      <c r="R18412"/>
    </row>
    <row r="18413" spans="15:18" x14ac:dyDescent="0.25">
      <c r="O18413"/>
      <c r="P18413" s="29"/>
      <c r="R18413"/>
    </row>
    <row r="18414" spans="15:18" x14ac:dyDescent="0.25">
      <c r="O18414"/>
      <c r="P18414" s="29"/>
      <c r="R18414"/>
    </row>
    <row r="18415" spans="15:18" x14ac:dyDescent="0.25">
      <c r="O18415"/>
      <c r="P18415" s="29"/>
      <c r="R18415"/>
    </row>
    <row r="18416" spans="15:18" x14ac:dyDescent="0.25">
      <c r="O18416"/>
      <c r="P18416" s="29"/>
      <c r="R18416"/>
    </row>
    <row r="18417" spans="15:18" x14ac:dyDescent="0.25">
      <c r="O18417"/>
      <c r="P18417" s="29"/>
      <c r="R18417"/>
    </row>
    <row r="18418" spans="15:18" x14ac:dyDescent="0.25">
      <c r="O18418"/>
      <c r="P18418" s="29"/>
      <c r="R18418"/>
    </row>
    <row r="18419" spans="15:18" x14ac:dyDescent="0.25">
      <c r="O18419"/>
      <c r="P18419" s="29"/>
      <c r="R18419"/>
    </row>
    <row r="18420" spans="15:18" x14ac:dyDescent="0.25">
      <c r="O18420"/>
      <c r="P18420" s="29"/>
      <c r="R18420"/>
    </row>
    <row r="18421" spans="15:18" x14ac:dyDescent="0.25">
      <c r="O18421"/>
      <c r="P18421" s="29"/>
      <c r="R18421"/>
    </row>
    <row r="18422" spans="15:18" x14ac:dyDescent="0.25">
      <c r="O18422"/>
      <c r="P18422" s="29"/>
      <c r="R18422"/>
    </row>
  </sheetData>
  <mergeCells count="11">
    <mergeCell ref="N69:Q69"/>
    <mergeCell ref="U67:X68"/>
    <mergeCell ref="U69:X69"/>
    <mergeCell ref="N67:Q68"/>
    <mergeCell ref="A14:B14"/>
    <mergeCell ref="A12:B12"/>
    <mergeCell ref="A60:B60"/>
    <mergeCell ref="A45:B45"/>
    <mergeCell ref="A31:B31"/>
    <mergeCell ref="A33:B33"/>
    <mergeCell ref="A32:B32"/>
  </mergeCells>
  <dataValidations count="1">
    <dataValidation type="list" allowBlank="1" showInputMessage="1" showErrorMessage="1" sqref="B5" xr:uid="{00000000-0002-0000-0400-000000000000}">
      <formula1>$B$7:$B$10</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3"/>
  <sheetViews>
    <sheetView topLeftCell="A10" workbookViewId="0">
      <selection activeCell="E23" sqref="E23"/>
    </sheetView>
  </sheetViews>
  <sheetFormatPr baseColWidth="10" defaultColWidth="11.42578125" defaultRowHeight="15" x14ac:dyDescent="0.25"/>
  <cols>
    <col min="1" max="1" width="27" customWidth="1"/>
    <col min="2" max="2" width="40.7109375" customWidth="1"/>
    <col min="3" max="3" width="12" bestFit="1" customWidth="1"/>
    <col min="6" max="6" width="14.28515625" bestFit="1" customWidth="1"/>
    <col min="8" max="8" width="14.28515625" bestFit="1" customWidth="1"/>
    <col min="9" max="9" width="13.28515625" bestFit="1" customWidth="1"/>
    <col min="10" max="14" width="14.28515625" bestFit="1" customWidth="1"/>
  </cols>
  <sheetData>
    <row r="1" spans="1:13" x14ac:dyDescent="0.25">
      <c r="A1" s="1" t="s">
        <v>180</v>
      </c>
      <c r="C1" s="5">
        <f>+C4+C7-C8+C9</f>
        <v>-9301.1057142857135</v>
      </c>
    </row>
    <row r="3" spans="1:13" x14ac:dyDescent="0.25">
      <c r="C3" s="153">
        <v>1</v>
      </c>
      <c r="D3" s="153">
        <v>2</v>
      </c>
      <c r="E3" s="153">
        <v>3</v>
      </c>
      <c r="F3" s="153">
        <v>4</v>
      </c>
      <c r="G3" s="153">
        <v>5</v>
      </c>
      <c r="H3" s="153"/>
      <c r="I3" s="153"/>
      <c r="J3" s="153"/>
      <c r="K3" s="153"/>
      <c r="L3" s="153"/>
      <c r="M3" s="153"/>
    </row>
    <row r="4" spans="1:13" x14ac:dyDescent="0.25">
      <c r="A4" s="154"/>
      <c r="B4" s="157" t="s">
        <v>181</v>
      </c>
      <c r="C4" s="158">
        <f>EERR!O57</f>
        <v>8685.8942857142865</v>
      </c>
      <c r="D4" s="158">
        <f>EERR!Q57</f>
        <v>17833.79</v>
      </c>
      <c r="E4" s="158">
        <f>EERR!S57</f>
        <v>38100.01</v>
      </c>
      <c r="F4" s="158">
        <f>EERR!U57</f>
        <v>67325.400999999998</v>
      </c>
      <c r="G4" s="158">
        <f>EERR!W57</f>
        <v>64111.468200000003</v>
      </c>
    </row>
    <row r="5" spans="1:13" x14ac:dyDescent="0.25">
      <c r="C5" s="5"/>
      <c r="D5" s="5"/>
      <c r="E5" s="5"/>
      <c r="F5" s="5"/>
      <c r="G5" s="5"/>
    </row>
    <row r="6" spans="1:13" x14ac:dyDescent="0.25">
      <c r="B6" s="184" t="s">
        <v>175</v>
      </c>
      <c r="C6" s="185">
        <f>+EERR!O13*10%</f>
        <v>5162</v>
      </c>
      <c r="D6" s="185">
        <f>+EERR!Q13*10%</f>
        <v>8236</v>
      </c>
      <c r="E6" s="185">
        <f>+EERR!S13*10%</f>
        <v>14152</v>
      </c>
      <c r="F6" s="185">
        <f>+EERR!U13*10%</f>
        <v>23606</v>
      </c>
      <c r="G6" s="186">
        <f>+EERR!W13*10%</f>
        <v>23606</v>
      </c>
      <c r="H6" s="183" t="s">
        <v>237</v>
      </c>
    </row>
    <row r="7" spans="1:13" x14ac:dyDescent="0.25">
      <c r="A7" s="156" t="s">
        <v>174</v>
      </c>
      <c r="B7" s="155" t="s">
        <v>207</v>
      </c>
      <c r="C7" s="158">
        <f>-C6</f>
        <v>-5162</v>
      </c>
      <c r="D7" s="158">
        <f>-D6-C7</f>
        <v>-3074</v>
      </c>
      <c r="E7" s="158">
        <f t="shared" ref="E7:G7" si="0">-E6-D7</f>
        <v>-11078</v>
      </c>
      <c r="F7" s="158">
        <f t="shared" si="0"/>
        <v>-12528</v>
      </c>
      <c r="G7" s="158">
        <f t="shared" si="0"/>
        <v>-11078</v>
      </c>
      <c r="H7" s="69"/>
    </row>
    <row r="8" spans="1:13" x14ac:dyDescent="0.25">
      <c r="A8" s="156" t="s">
        <v>176</v>
      </c>
      <c r="B8" s="155" t="s">
        <v>177</v>
      </c>
      <c r="C8" s="158">
        <f>+EERR!O60</f>
        <v>17500</v>
      </c>
      <c r="D8" s="158">
        <f>+EERR!Q60</f>
        <v>2000</v>
      </c>
      <c r="E8" s="158">
        <f>+EERR!S60</f>
        <v>6000</v>
      </c>
      <c r="F8" s="158">
        <f>+EERR!U60</f>
        <v>4000</v>
      </c>
      <c r="G8" s="159">
        <f>+EERR!W60</f>
        <v>2000</v>
      </c>
      <c r="H8" s="69"/>
    </row>
    <row r="9" spans="1:13" x14ac:dyDescent="0.25">
      <c r="A9" s="156" t="s">
        <v>178</v>
      </c>
      <c r="B9" s="155" t="s">
        <v>173</v>
      </c>
      <c r="C9" s="158">
        <f>EERR!O50</f>
        <v>4675</v>
      </c>
      <c r="D9" s="158">
        <f>EERR!Q50</f>
        <v>4675</v>
      </c>
      <c r="E9" s="158">
        <f>EERR!S50</f>
        <v>3000</v>
      </c>
      <c r="F9" s="158">
        <f>EERR!U50</f>
        <v>6000</v>
      </c>
      <c r="G9" s="159">
        <f>EERR!W50</f>
        <v>8000</v>
      </c>
      <c r="H9" s="69"/>
    </row>
    <row r="10" spans="1:13" x14ac:dyDescent="0.25">
      <c r="B10" s="23" t="s">
        <v>179</v>
      </c>
      <c r="C10" s="160">
        <f>C4+C7-C8+C9</f>
        <v>-9301.1057142857135</v>
      </c>
      <c r="D10" s="160">
        <f t="shared" ref="D10:G10" si="1">D4+D7-D8+D9</f>
        <v>17434.79</v>
      </c>
      <c r="E10" s="160">
        <f t="shared" si="1"/>
        <v>24022.010000000002</v>
      </c>
      <c r="F10" s="160">
        <f t="shared" si="1"/>
        <v>56797.400999999998</v>
      </c>
      <c r="G10" s="160">
        <f t="shared" si="1"/>
        <v>59033.468200000003</v>
      </c>
      <c r="H10" s="69"/>
    </row>
    <row r="13" spans="1:13" x14ac:dyDescent="0.25">
      <c r="A13" t="s">
        <v>238</v>
      </c>
      <c r="B13" s="161">
        <v>0.19189999999999999</v>
      </c>
      <c r="C13" t="s">
        <v>184</v>
      </c>
    </row>
    <row r="14" spans="1:13" x14ac:dyDescent="0.25">
      <c r="A14" t="s">
        <v>188</v>
      </c>
      <c r="B14" s="71">
        <v>4.07E-2</v>
      </c>
      <c r="C14" t="s">
        <v>185</v>
      </c>
      <c r="D14" s="52" t="s">
        <v>186</v>
      </c>
    </row>
    <row r="15" spans="1:13" x14ac:dyDescent="0.25">
      <c r="A15" t="s">
        <v>257</v>
      </c>
      <c r="B15">
        <v>1.03</v>
      </c>
      <c r="C15" s="52" t="s">
        <v>227</v>
      </c>
      <c r="H15" s="2"/>
    </row>
    <row r="16" spans="1:13" ht="15.75" thickBot="1" x14ac:dyDescent="0.3"/>
    <row r="17" spans="1:15" ht="15.75" thickBot="1" x14ac:dyDescent="0.3">
      <c r="A17" t="s">
        <v>187</v>
      </c>
      <c r="B17" t="s">
        <v>259</v>
      </c>
      <c r="C17" s="245">
        <f>B14*(1-B15)+B15*B13</f>
        <v>0.196436</v>
      </c>
      <c r="D17" s="246" t="s">
        <v>260</v>
      </c>
      <c r="E17" s="246"/>
      <c r="H17">
        <v>0</v>
      </c>
      <c r="I17">
        <v>1</v>
      </c>
      <c r="J17">
        <v>2</v>
      </c>
      <c r="K17">
        <v>3</v>
      </c>
      <c r="L17">
        <v>4</v>
      </c>
      <c r="M17">
        <v>5</v>
      </c>
    </row>
    <row r="18" spans="1:15" x14ac:dyDescent="0.25">
      <c r="C18" s="162"/>
      <c r="H18" s="20" t="s">
        <v>258</v>
      </c>
      <c r="I18" s="20" t="s">
        <v>240</v>
      </c>
      <c r="J18" s="20" t="s">
        <v>241</v>
      </c>
      <c r="K18" s="20" t="s">
        <v>242</v>
      </c>
      <c r="L18" s="20" t="s">
        <v>243</v>
      </c>
      <c r="M18" s="20" t="s">
        <v>244</v>
      </c>
    </row>
    <row r="19" spans="1:15" x14ac:dyDescent="0.25">
      <c r="A19" s="265"/>
      <c r="B19" s="266"/>
      <c r="C19" s="106"/>
      <c r="H19" s="27">
        <f>-F21</f>
        <v>-17500</v>
      </c>
      <c r="I19" s="27">
        <f>C10</f>
        <v>-9301.1057142857135</v>
      </c>
      <c r="J19" s="27">
        <f t="shared" ref="J19:K19" si="2">D10</f>
        <v>17434.79</v>
      </c>
      <c r="K19" s="27">
        <f t="shared" si="2"/>
        <v>24022.010000000002</v>
      </c>
      <c r="L19" s="27">
        <f>F10</f>
        <v>56797.400999999998</v>
      </c>
      <c r="M19" s="27">
        <f>G10</f>
        <v>59033.468200000003</v>
      </c>
    </row>
    <row r="20" spans="1:15" ht="15.75" thickBot="1" x14ac:dyDescent="0.3">
      <c r="B20" s="29"/>
      <c r="H20" s="9"/>
      <c r="I20" s="9"/>
      <c r="J20" s="9"/>
      <c r="K20" s="9"/>
      <c r="L20" s="9"/>
      <c r="M20" s="9"/>
    </row>
    <row r="21" spans="1:15" ht="15.75" thickBot="1" x14ac:dyDescent="0.3">
      <c r="A21" s="163" t="s">
        <v>182</v>
      </c>
      <c r="B21" s="241">
        <f>NPV(C17,C10:G10)-F21</f>
        <v>52730.198849714536</v>
      </c>
      <c r="D21" s="202" t="s">
        <v>190</v>
      </c>
      <c r="E21" s="203"/>
      <c r="F21" s="238">
        <f>'Inv. Inicial y Amortizaciones'!B17</f>
        <v>17500</v>
      </c>
      <c r="H21" s="243" t="s">
        <v>189</v>
      </c>
      <c r="I21" s="244">
        <f>IRR(H19:M19)</f>
        <v>0.67422454242297492</v>
      </c>
      <c r="J21" s="9"/>
      <c r="K21" s="9"/>
      <c r="L21" s="9"/>
      <c r="M21" s="9"/>
    </row>
    <row r="22" spans="1:15" ht="15.75" thickBot="1" x14ac:dyDescent="0.3">
      <c r="A22" s="267" t="s">
        <v>189</v>
      </c>
      <c r="B22" s="268">
        <f>I21</f>
        <v>0.67422454242297492</v>
      </c>
      <c r="C22" s="106"/>
      <c r="H22" s="239">
        <f>+H19/(1+$C$17)^H17</f>
        <v>-17500</v>
      </c>
      <c r="I22" s="239">
        <f t="shared" ref="I22:M22" si="3">+I19/(1+$C$17)^I17</f>
        <v>-7774.0102389812018</v>
      </c>
      <c r="J22" s="239">
        <f t="shared" si="3"/>
        <v>12179.733234761146</v>
      </c>
      <c r="K22" s="239">
        <f t="shared" si="3"/>
        <v>14026.229053845762</v>
      </c>
      <c r="L22" s="239">
        <f t="shared" si="3"/>
        <v>27718.554244255418</v>
      </c>
      <c r="M22" s="239">
        <f t="shared" si="3"/>
        <v>24079.692555833426</v>
      </c>
      <c r="N22" s="240">
        <f>+SUM(H22:M22)</f>
        <v>52730.19884971455</v>
      </c>
      <c r="O22" s="29" t="s">
        <v>263</v>
      </c>
    </row>
    <row r="23" spans="1:15" x14ac:dyDescent="0.25">
      <c r="B23" s="2"/>
      <c r="H23" t="s">
        <v>261</v>
      </c>
      <c r="I23" s="242">
        <v>0.6742277121547513</v>
      </c>
    </row>
    <row r="24" spans="1:15" x14ac:dyDescent="0.25">
      <c r="H24" s="239">
        <f>+H19/(1+$I$23)^H17</f>
        <v>-17500</v>
      </c>
      <c r="I24" s="239">
        <f t="shared" ref="I24:M24" si="4">+I19/(1+$I$23)^I17</f>
        <v>-5555.4603754080008</v>
      </c>
      <c r="J24" s="239">
        <f t="shared" si="4"/>
        <v>6219.9610965184529</v>
      </c>
      <c r="K24" s="239">
        <f t="shared" si="4"/>
        <v>5118.7717549926074</v>
      </c>
      <c r="L24" s="239">
        <f t="shared" si="4"/>
        <v>7228.8690644041317</v>
      </c>
      <c r="M24" s="239">
        <f t="shared" si="4"/>
        <v>4487.7191253805158</v>
      </c>
      <c r="N24" s="240">
        <f>+SUM(H24:M24)</f>
        <v>-0.13933411229209014</v>
      </c>
      <c r="O24" s="29" t="s">
        <v>262</v>
      </c>
    </row>
    <row r="25" spans="1:15" x14ac:dyDescent="0.25">
      <c r="A25" t="s">
        <v>191</v>
      </c>
      <c r="B25" t="s">
        <v>192</v>
      </c>
    </row>
    <row r="26" spans="1:15" ht="15.75" thickBot="1" x14ac:dyDescent="0.3">
      <c r="B26" s="29"/>
    </row>
    <row r="27" spans="1:15" x14ac:dyDescent="0.25">
      <c r="A27" s="250" t="s">
        <v>264</v>
      </c>
      <c r="B27" s="251"/>
      <c r="C27" s="251">
        <v>1</v>
      </c>
      <c r="D27" s="252"/>
    </row>
    <row r="28" spans="1:15" x14ac:dyDescent="0.25">
      <c r="A28" s="253" t="s">
        <v>193</v>
      </c>
      <c r="B28" s="254"/>
      <c r="C28" s="255">
        <f>+F21</f>
        <v>17500</v>
      </c>
      <c r="D28" s="256"/>
    </row>
    <row r="29" spans="1:15" ht="18.75" x14ac:dyDescent="0.35">
      <c r="A29" s="253" t="s">
        <v>194</v>
      </c>
      <c r="B29" s="257"/>
      <c r="C29" s="258">
        <f>+I19</f>
        <v>-9301.1057142857135</v>
      </c>
      <c r="D29" s="256"/>
    </row>
    <row r="30" spans="1:15" x14ac:dyDescent="0.25">
      <c r="A30" s="253" t="s">
        <v>195</v>
      </c>
      <c r="B30" s="259"/>
      <c r="C30" s="258">
        <f>+J19</f>
        <v>17434.79</v>
      </c>
      <c r="D30" s="256"/>
    </row>
    <row r="31" spans="1:15" x14ac:dyDescent="0.25">
      <c r="A31" s="253"/>
      <c r="B31" s="254"/>
      <c r="C31" s="254"/>
      <c r="D31" s="256"/>
    </row>
    <row r="32" spans="1:15" x14ac:dyDescent="0.25">
      <c r="A32" s="253" t="s">
        <v>265</v>
      </c>
      <c r="B32" s="254"/>
      <c r="C32" s="260">
        <f>+C27+(C28-C29)/C30</f>
        <v>2.5372198755640714</v>
      </c>
      <c r="D32" s="256" t="s">
        <v>196</v>
      </c>
    </row>
    <row r="33" spans="1:4" ht="15.75" thickBot="1" x14ac:dyDescent="0.3">
      <c r="A33" s="261"/>
      <c r="B33" s="262"/>
      <c r="C33" s="263">
        <f>+C32*12</f>
        <v>30.446638506768856</v>
      </c>
      <c r="D33" s="264" t="s">
        <v>197</v>
      </c>
    </row>
  </sheetData>
  <hyperlinks>
    <hyperlink ref="D14" r:id="rId1" xr:uid="{00000000-0004-0000-0500-000000000000}"/>
    <hyperlink ref="C15" r:id="rId2" xr:uid="{00000000-0004-0000-05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Mercado</vt:lpstr>
      <vt:lpstr>Mercado Revision</vt:lpstr>
      <vt:lpstr>Precio y Costos</vt:lpstr>
      <vt:lpstr>Inv. Inicial y Amortizaciones</vt:lpstr>
      <vt:lpstr>EERR</vt:lpstr>
      <vt:lpstr>FCF</vt:lpstr>
      <vt:lpstr>Escenario</vt:lpstr>
      <vt:lpstr>Escenario_costos</vt:lpstr>
      <vt:lpstr>Multiplicador_costos</vt:lpstr>
      <vt:lpstr>Multplicador</vt:lpstr>
      <vt:lpstr>Precio_base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Zambruno</dc:creator>
  <cp:lastModifiedBy>Hemeroteca</cp:lastModifiedBy>
  <dcterms:created xsi:type="dcterms:W3CDTF">2024-01-23T15:43:24Z</dcterms:created>
  <dcterms:modified xsi:type="dcterms:W3CDTF">2024-05-07T15:27:40Z</dcterms:modified>
</cp:coreProperties>
</file>